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360" windowWidth="28860" windowHeight="6420" tabRatio="730"/>
  </bookViews>
  <sheets>
    <sheet name="Coletivo" sheetId="27" r:id="rId1"/>
    <sheet name="Individual" sheetId="34" r:id="rId2"/>
    <sheet name="," sheetId="32" r:id="rId3"/>
  </sheets>
  <definedNames>
    <definedName name="_xlnm._FilterDatabase" localSheetId="0" hidden="1">Coletivo!$J$5:$O$35</definedName>
    <definedName name="_xlnm._FilterDatabase" localSheetId="1" hidden="1">Individual!$J$5:$O$35</definedName>
  </definedNames>
  <calcPr calcId="145621"/>
</workbook>
</file>

<file path=xl/calcChain.xml><?xml version="1.0" encoding="utf-8"?>
<calcChain xmlns="http://schemas.openxmlformats.org/spreadsheetml/2006/main">
  <c r="V35" i="34" l="1"/>
  <c r="U35" i="34"/>
  <c r="M35" i="34"/>
  <c r="L35" i="34"/>
  <c r="W34" i="34"/>
  <c r="V34" i="34"/>
  <c r="U34" i="34"/>
  <c r="M34" i="34"/>
  <c r="L34" i="34"/>
  <c r="BX33" i="34"/>
  <c r="BY33" i="34" s="1"/>
  <c r="V33" i="34"/>
  <c r="U33" i="34"/>
  <c r="M33" i="34"/>
  <c r="L33" i="34"/>
  <c r="BZ32" i="34"/>
  <c r="V32" i="34"/>
  <c r="U32" i="34"/>
  <c r="M32" i="34"/>
  <c r="L32" i="34"/>
  <c r="W31" i="34"/>
  <c r="V31" i="34"/>
  <c r="U31" i="34"/>
  <c r="M31" i="34"/>
  <c r="L31" i="34"/>
  <c r="V30" i="34"/>
  <c r="U30" i="34"/>
  <c r="M30" i="34"/>
  <c r="L30" i="34"/>
  <c r="V29" i="34"/>
  <c r="U29" i="34"/>
  <c r="M29" i="34"/>
  <c r="L29" i="34"/>
  <c r="W28" i="34"/>
  <c r="V28" i="34"/>
  <c r="U28" i="34"/>
  <c r="M28" i="34"/>
  <c r="L28" i="34"/>
  <c r="W27" i="34"/>
  <c r="V27" i="34"/>
  <c r="AE14" i="34" s="1"/>
  <c r="U27" i="34"/>
  <c r="M27" i="34"/>
  <c r="L27" i="34"/>
  <c r="V26" i="34"/>
  <c r="U26" i="34"/>
  <c r="M26" i="34"/>
  <c r="L26" i="34"/>
  <c r="V25" i="34"/>
  <c r="U25" i="34"/>
  <c r="M25" i="34"/>
  <c r="L25" i="34"/>
  <c r="V24" i="34"/>
  <c r="U24" i="34"/>
  <c r="M24" i="34"/>
  <c r="L24" i="34"/>
  <c r="V23" i="34"/>
  <c r="U23" i="34"/>
  <c r="M23" i="34"/>
  <c r="L23" i="34"/>
  <c r="W22" i="34"/>
  <c r="V22" i="34"/>
  <c r="U22" i="34"/>
  <c r="M22" i="34"/>
  <c r="L22" i="34"/>
  <c r="V21" i="34"/>
  <c r="AD19" i="34" s="1"/>
  <c r="U21" i="34"/>
  <c r="M21" i="34"/>
  <c r="L21" i="34"/>
  <c r="V20" i="34"/>
  <c r="U20" i="34"/>
  <c r="M20" i="34"/>
  <c r="L20" i="34"/>
  <c r="AZ19" i="34"/>
  <c r="AW19" i="34"/>
  <c r="AP19" i="34"/>
  <c r="AF19" i="34"/>
  <c r="AE19" i="34"/>
  <c r="AB19" i="34"/>
  <c r="AA19" i="34"/>
  <c r="V19" i="34"/>
  <c r="U19" i="34"/>
  <c r="W19" i="34" s="1"/>
  <c r="M19" i="34"/>
  <c r="L19" i="34"/>
  <c r="BZ18" i="34"/>
  <c r="AZ18" i="34"/>
  <c r="AW18" i="34"/>
  <c r="AP18" i="34"/>
  <c r="AE18" i="34"/>
  <c r="AD18" i="34"/>
  <c r="AA18" i="34"/>
  <c r="W18" i="34"/>
  <c r="V18" i="34"/>
  <c r="U18" i="34"/>
  <c r="M18" i="34"/>
  <c r="L18" i="34"/>
  <c r="BC17" i="34"/>
  <c r="AZ17" i="34"/>
  <c r="AW17" i="34"/>
  <c r="AD17" i="34"/>
  <c r="AC17" i="34"/>
  <c r="AA17" i="34"/>
  <c r="V17" i="34"/>
  <c r="U17" i="34"/>
  <c r="M17" i="34"/>
  <c r="L17" i="34"/>
  <c r="AZ16" i="34"/>
  <c r="AW16" i="34"/>
  <c r="AP16" i="34"/>
  <c r="AE16" i="34"/>
  <c r="AB16" i="34"/>
  <c r="AA16" i="34"/>
  <c r="V16" i="34"/>
  <c r="AC19" i="34" s="1"/>
  <c r="U16" i="34"/>
  <c r="W16" i="34" s="1"/>
  <c r="M16" i="34"/>
  <c r="L16" i="34"/>
  <c r="AZ15" i="34"/>
  <c r="AW15" i="34"/>
  <c r="AD15" i="34"/>
  <c r="AC15" i="34"/>
  <c r="AA15" i="34"/>
  <c r="V15" i="34"/>
  <c r="U15" i="34"/>
  <c r="M15" i="34"/>
  <c r="L15" i="34"/>
  <c r="AZ14" i="34"/>
  <c r="AW14" i="34"/>
  <c r="AQ14" i="34"/>
  <c r="BC14" i="34" s="1"/>
  <c r="AF14" i="34"/>
  <c r="AA14" i="34"/>
  <c r="V14" i="34"/>
  <c r="AC10" i="34" s="1"/>
  <c r="U14" i="34"/>
  <c r="M14" i="34"/>
  <c r="L14" i="34"/>
  <c r="BK13" i="34"/>
  <c r="W13" i="34"/>
  <c r="V13" i="34"/>
  <c r="U13" i="34"/>
  <c r="M13" i="34"/>
  <c r="L13" i="34"/>
  <c r="BY12" i="34"/>
  <c r="BX12" i="34"/>
  <c r="BZ13" i="34" s="1"/>
  <c r="V12" i="34"/>
  <c r="W12" i="34" s="1"/>
  <c r="U12" i="34"/>
  <c r="M12" i="34"/>
  <c r="L12" i="34"/>
  <c r="BR11" i="34"/>
  <c r="BQ11" i="34"/>
  <c r="AZ11" i="34"/>
  <c r="AY11" i="34"/>
  <c r="AW11" i="34"/>
  <c r="AD11" i="34"/>
  <c r="AC11" i="34"/>
  <c r="AA11" i="34"/>
  <c r="W11" i="34"/>
  <c r="V11" i="34"/>
  <c r="AQ18" i="34" s="1"/>
  <c r="BC18" i="34" s="1"/>
  <c r="U11" i="34"/>
  <c r="AB18" i="34" s="1"/>
  <c r="M11" i="34"/>
  <c r="L11" i="34"/>
  <c r="BR10" i="34"/>
  <c r="BX28" i="34" s="1"/>
  <c r="BQ10" i="34"/>
  <c r="BS10" i="34" s="1"/>
  <c r="AZ10" i="34"/>
  <c r="AY10" i="34"/>
  <c r="AW10" i="34"/>
  <c r="AF10" i="34"/>
  <c r="AE10" i="34"/>
  <c r="AD10" i="34"/>
  <c r="AA10" i="34"/>
  <c r="W10" i="34"/>
  <c r="V10" i="34"/>
  <c r="AB17" i="34" s="1"/>
  <c r="U10" i="34"/>
  <c r="AQ17" i="34" s="1"/>
  <c r="M10" i="34"/>
  <c r="L10" i="34"/>
  <c r="BR9" i="34"/>
  <c r="BX23" i="34" s="1"/>
  <c r="BQ9" i="34"/>
  <c r="AZ9" i="34"/>
  <c r="AY9" i="34"/>
  <c r="AW9" i="34"/>
  <c r="AQ9" i="34"/>
  <c r="BC9" i="34" s="1"/>
  <c r="AF9" i="34"/>
  <c r="AC9" i="34"/>
  <c r="AB9" i="34"/>
  <c r="AA9" i="34"/>
  <c r="V9" i="34"/>
  <c r="U9" i="34"/>
  <c r="M9" i="34"/>
  <c r="L9" i="34"/>
  <c r="BY8" i="34"/>
  <c r="BX8" i="34"/>
  <c r="BR8" i="34"/>
  <c r="BQ8" i="34"/>
  <c r="BX17" i="34" s="1"/>
  <c r="AZ8" i="34"/>
  <c r="AY8" i="34"/>
  <c r="AW8" i="34"/>
  <c r="AF8" i="34"/>
  <c r="AC8" i="34"/>
  <c r="AA8" i="34"/>
  <c r="V8" i="34"/>
  <c r="U8" i="34"/>
  <c r="M8" i="34"/>
  <c r="L8" i="34"/>
  <c r="BZ7" i="34"/>
  <c r="BS7" i="34"/>
  <c r="BR7" i="34"/>
  <c r="BX13" i="34" s="1"/>
  <c r="BY13" i="34" s="1"/>
  <c r="BQ7" i="34"/>
  <c r="AZ7" i="34"/>
  <c r="AY7" i="34"/>
  <c r="AW7" i="34"/>
  <c r="AF7" i="34"/>
  <c r="AC7" i="34"/>
  <c r="AA7" i="34"/>
  <c r="V7" i="34"/>
  <c r="U7" i="34"/>
  <c r="AP8" i="34" s="1"/>
  <c r="M7" i="34"/>
  <c r="L7" i="34"/>
  <c r="BR6" i="34"/>
  <c r="BQ6" i="34"/>
  <c r="BB6" i="34"/>
  <c r="AZ6" i="34"/>
  <c r="AY6" i="34"/>
  <c r="AW6" i="34"/>
  <c r="AP6" i="34"/>
  <c r="AF6" i="34"/>
  <c r="AE6" i="34"/>
  <c r="AD6" i="34"/>
  <c r="AC6" i="34"/>
  <c r="AA6" i="34"/>
  <c r="W6" i="34"/>
  <c r="V6" i="34"/>
  <c r="U6" i="34"/>
  <c r="AB6" i="34" s="1"/>
  <c r="AK6" i="34" s="1"/>
  <c r="AL6" i="34" s="1"/>
  <c r="M6" i="34"/>
  <c r="L6" i="34"/>
  <c r="BK4" i="34"/>
  <c r="BB18" i="34" l="1"/>
  <c r="AR18" i="34"/>
  <c r="AS18" i="34"/>
  <c r="BD18" i="34" s="1"/>
  <c r="W20" i="34"/>
  <c r="AD8" i="34"/>
  <c r="W26" i="34"/>
  <c r="AE9" i="34"/>
  <c r="AQ7" i="34"/>
  <c r="BC7" i="34" s="1"/>
  <c r="AE7" i="34"/>
  <c r="W29" i="34"/>
  <c r="AE17" i="34"/>
  <c r="AE15" i="34"/>
  <c r="BB8" i="34"/>
  <c r="AB11" i="34"/>
  <c r="AQ10" i="34"/>
  <c r="BC10" i="34" s="1"/>
  <c r="AP11" i="34"/>
  <c r="AQ15" i="34"/>
  <c r="BC15" i="34" s="1"/>
  <c r="AP14" i="34"/>
  <c r="AB14" i="34"/>
  <c r="W9" i="34"/>
  <c r="AE8" i="34"/>
  <c r="AE11" i="34"/>
  <c r="W25" i="34"/>
  <c r="BX18" i="34"/>
  <c r="BY18" i="34"/>
  <c r="CA18" i="34" s="1"/>
  <c r="AK19" i="34"/>
  <c r="AL19" i="34" s="1"/>
  <c r="AJ19" i="34"/>
  <c r="AP9" i="34"/>
  <c r="AD7" i="34"/>
  <c r="AB15" i="34"/>
  <c r="AP15" i="34"/>
  <c r="CA12" i="34"/>
  <c r="W23" i="34"/>
  <c r="AD16" i="34"/>
  <c r="AF11" i="34"/>
  <c r="W32" i="34"/>
  <c r="BS6" i="34"/>
  <c r="BX7" i="34"/>
  <c r="AQ11" i="34"/>
  <c r="BC11" i="34" s="1"/>
  <c r="AB10" i="34"/>
  <c r="AP10" i="34"/>
  <c r="W8" i="34"/>
  <c r="AQ8" i="34"/>
  <c r="BC8" i="34" s="1"/>
  <c r="BS8" i="34"/>
  <c r="AJ6" i="34"/>
  <c r="AM6" i="34" s="1"/>
  <c r="AB7" i="34"/>
  <c r="AP7" i="34"/>
  <c r="AQ6" i="34"/>
  <c r="AR6" i="34" s="1"/>
  <c r="W7" i="34"/>
  <c r="CA13" i="34"/>
  <c r="AB8" i="34"/>
  <c r="BY17" i="34"/>
  <c r="AJ9" i="34"/>
  <c r="BX22" i="34"/>
  <c r="BS9" i="34"/>
  <c r="AK18" i="34"/>
  <c r="AL18" i="34" s="1"/>
  <c r="AC14" i="34"/>
  <c r="W15" i="34"/>
  <c r="BX27" i="34"/>
  <c r="W33" i="34"/>
  <c r="AF16" i="34"/>
  <c r="AK16" i="34"/>
  <c r="AL16" i="34" s="1"/>
  <c r="AJ16" i="34"/>
  <c r="AM16" i="34" s="1"/>
  <c r="AC18" i="34"/>
  <c r="AJ18" i="34" s="1"/>
  <c r="AM18" i="34" s="1"/>
  <c r="AC16" i="34"/>
  <c r="BB19" i="34"/>
  <c r="AR19" i="34"/>
  <c r="BZ27" i="34"/>
  <c r="AD9" i="34"/>
  <c r="AK9" i="34" s="1"/>
  <c r="AL9" i="34" s="1"/>
  <c r="BY23" i="34"/>
  <c r="AS16" i="34"/>
  <c r="BD16" i="34" s="1"/>
  <c r="BB16" i="34"/>
  <c r="AR16" i="34"/>
  <c r="W17" i="34"/>
  <c r="AQ19" i="34"/>
  <c r="BC19" i="34" s="1"/>
  <c r="W21" i="34"/>
  <c r="AD14" i="34"/>
  <c r="W24" i="34"/>
  <c r="BY28" i="34"/>
  <c r="W30" i="34"/>
  <c r="AF15" i="34"/>
  <c r="AF18" i="34"/>
  <c r="W35" i="34"/>
  <c r="AF17" i="34"/>
  <c r="AK17" i="34" s="1"/>
  <c r="AL17" i="34" s="1"/>
  <c r="CB13" i="34"/>
  <c r="BZ12" i="34"/>
  <c r="BX32" i="34"/>
  <c r="BS11" i="34"/>
  <c r="W14" i="34"/>
  <c r="AQ16" i="34"/>
  <c r="BC16" i="34" s="1"/>
  <c r="BZ22" i="34"/>
  <c r="AP17" i="34"/>
  <c r="AN18" i="34" l="1"/>
  <c r="BA18" i="34"/>
  <c r="AT18" i="34"/>
  <c r="BB17" i="34"/>
  <c r="AS17" i="34"/>
  <c r="BD17" i="34" s="1"/>
  <c r="AR17" i="34"/>
  <c r="BZ28" i="34"/>
  <c r="CA28" i="34" s="1"/>
  <c r="CB28" i="34" s="1"/>
  <c r="BY27" i="34"/>
  <c r="CA27" i="34" s="1"/>
  <c r="AJ17" i="34"/>
  <c r="AM17" i="34" s="1"/>
  <c r="AJ11" i="34"/>
  <c r="AM11" i="34" s="1"/>
  <c r="AK11" i="34"/>
  <c r="AL11" i="34" s="1"/>
  <c r="AN16" i="34"/>
  <c r="AT16" i="34"/>
  <c r="BA16" i="34"/>
  <c r="AK14" i="34"/>
  <c r="AL14" i="34" s="1"/>
  <c r="AJ14" i="34"/>
  <c r="AM14" i="34" s="1"/>
  <c r="BZ33" i="34"/>
  <c r="CA33" i="34" s="1"/>
  <c r="CB33" i="34" s="1"/>
  <c r="CB32" i="34"/>
  <c r="BY32" i="34"/>
  <c r="CA32" i="34" s="1"/>
  <c r="AS19" i="34"/>
  <c r="BD19" i="34" s="1"/>
  <c r="CA17" i="34"/>
  <c r="AK7" i="34"/>
  <c r="AL7" i="34" s="1"/>
  <c r="AJ7" i="34"/>
  <c r="AM7" i="34" s="1"/>
  <c r="BB15" i="34"/>
  <c r="AS15" i="34"/>
  <c r="BD15" i="34" s="1"/>
  <c r="AR15" i="34"/>
  <c r="AS14" i="34"/>
  <c r="BB14" i="34"/>
  <c r="AR14" i="34"/>
  <c r="BY22" i="34"/>
  <c r="CA22" i="34" s="1"/>
  <c r="CB22" i="34" s="1"/>
  <c r="BZ23" i="34"/>
  <c r="CA23" i="34" s="1"/>
  <c r="CB23" i="34" s="1"/>
  <c r="BA6" i="34"/>
  <c r="AN6" i="34"/>
  <c r="BY7" i="34"/>
  <c r="CA7" i="34" s="1"/>
  <c r="CA9" i="34" s="1"/>
  <c r="CB7" i="34"/>
  <c r="BZ8" i="34"/>
  <c r="CA8" i="34" s="1"/>
  <c r="CB8" i="34" s="1"/>
  <c r="AK15" i="34"/>
  <c r="AL15" i="34" s="1"/>
  <c r="AJ15" i="34"/>
  <c r="AM15" i="34" s="1"/>
  <c r="BB9" i="34"/>
  <c r="AR9" i="34"/>
  <c r="AS9" i="34"/>
  <c r="BD9" i="34" s="1"/>
  <c r="AS8" i="34"/>
  <c r="BD8" i="34" s="1"/>
  <c r="AM9" i="34"/>
  <c r="AK8" i="34"/>
  <c r="AL8" i="34" s="1"/>
  <c r="AJ8" i="34"/>
  <c r="AM8" i="34" s="1"/>
  <c r="BC6" i="34"/>
  <c r="AS6" i="34"/>
  <c r="AT6" i="34" s="1"/>
  <c r="AR10" i="34"/>
  <c r="BB10" i="34"/>
  <c r="AS10" i="34"/>
  <c r="BD10" i="34" s="1"/>
  <c r="AM19" i="34"/>
  <c r="CB18" i="34"/>
  <c r="BZ17" i="34"/>
  <c r="AR11" i="34"/>
  <c r="AS11" i="34"/>
  <c r="BD11" i="34" s="1"/>
  <c r="BB11" i="34"/>
  <c r="BB7" i="34"/>
  <c r="AR7" i="34"/>
  <c r="AS7" i="34"/>
  <c r="BD7" i="34" s="1"/>
  <c r="AJ10" i="34"/>
  <c r="AK10" i="34"/>
  <c r="AL10" i="34" s="1"/>
  <c r="CB12" i="34"/>
  <c r="CA14" i="34"/>
  <c r="AR8" i="34"/>
  <c r="CC23" i="34" l="1"/>
  <c r="CD23" i="34" s="1"/>
  <c r="CC22" i="34"/>
  <c r="CD22" i="34" s="1"/>
  <c r="AM10" i="34"/>
  <c r="AT8" i="34"/>
  <c r="BA8" i="34"/>
  <c r="AN8" i="34"/>
  <c r="AO8" i="34" s="1"/>
  <c r="AT7" i="34"/>
  <c r="BA7" i="34"/>
  <c r="AN7" i="34"/>
  <c r="AO7" i="34" s="1"/>
  <c r="AT14" i="34"/>
  <c r="AN14" i="34"/>
  <c r="AO14" i="34" s="1"/>
  <c r="BA14" i="34"/>
  <c r="AO16" i="34"/>
  <c r="CA29" i="34"/>
  <c r="AO18" i="34"/>
  <c r="AO6" i="34"/>
  <c r="CA34" i="34"/>
  <c r="CB27" i="34"/>
  <c r="AS12" i="34"/>
  <c r="BD6" i="34"/>
  <c r="CC7" i="34"/>
  <c r="CD7" i="34" s="1"/>
  <c r="CC8" i="34"/>
  <c r="CD8" i="34" s="1"/>
  <c r="CA19" i="34"/>
  <c r="CB17" i="34"/>
  <c r="CC33" i="34"/>
  <c r="CD33" i="34" s="1"/>
  <c r="CC32" i="34"/>
  <c r="CD32" i="34" s="1"/>
  <c r="BA11" i="34"/>
  <c r="AN11" i="34"/>
  <c r="AO11" i="34" s="1"/>
  <c r="AT11" i="34"/>
  <c r="AN19" i="34"/>
  <c r="AO19" i="34" s="1"/>
  <c r="BA19" i="34"/>
  <c r="AT19" i="34"/>
  <c r="BA9" i="34"/>
  <c r="AT9" i="34"/>
  <c r="AN9" i="34"/>
  <c r="AO9" i="34" s="1"/>
  <c r="BA17" i="34"/>
  <c r="AT17" i="34"/>
  <c r="AN17" i="34"/>
  <c r="AO17" i="34" s="1"/>
  <c r="CC13" i="34"/>
  <c r="CD13" i="34" s="1"/>
  <c r="CC12" i="34"/>
  <c r="CD12" i="34" s="1"/>
  <c r="BA15" i="34"/>
  <c r="AT15" i="34"/>
  <c r="AN15" i="34"/>
  <c r="AO15" i="34" s="1"/>
  <c r="CA24" i="34"/>
  <c r="BD14" i="34"/>
  <c r="AS20" i="34"/>
  <c r="CC27" i="34" l="1"/>
  <c r="CD27" i="34" s="1"/>
  <c r="CC28" i="34"/>
  <c r="CD28" i="34" s="1"/>
  <c r="AU17" i="34"/>
  <c r="AV17" i="34" s="1"/>
  <c r="BJ9" i="34" s="1"/>
  <c r="BW23" i="34" s="1"/>
  <c r="AU15" i="34"/>
  <c r="AV15" i="34" s="1"/>
  <c r="BJ7" i="34" s="1"/>
  <c r="BW13" i="34" s="1"/>
  <c r="AU18" i="34"/>
  <c r="AV18" i="34" s="1"/>
  <c r="BJ10" i="34" s="1"/>
  <c r="BW28" i="34" s="1"/>
  <c r="AU14" i="34"/>
  <c r="AV14" i="34" s="1"/>
  <c r="BJ6" i="34" s="1"/>
  <c r="BW8" i="34" s="1"/>
  <c r="AU16" i="34"/>
  <c r="AV16" i="34" s="1"/>
  <c r="BJ8" i="34" s="1"/>
  <c r="BW18" i="34" s="1"/>
  <c r="AU19" i="34"/>
  <c r="AV19" i="34" s="1"/>
  <c r="BJ11" i="34" s="1"/>
  <c r="BW33" i="34" s="1"/>
  <c r="CG32" i="34" s="1"/>
  <c r="BJ29" i="34" s="1"/>
  <c r="CG22" i="34"/>
  <c r="BJ25" i="34" s="1"/>
  <c r="CG6" i="34"/>
  <c r="BJ19" i="34" s="1"/>
  <c r="CG11" i="34"/>
  <c r="BJ21" i="34" s="1"/>
  <c r="CC18" i="34"/>
  <c r="CD18" i="34" s="1"/>
  <c r="CC17" i="34"/>
  <c r="CD17" i="34" s="1"/>
  <c r="AU10" i="34"/>
  <c r="AV10" i="34" s="1"/>
  <c r="BI10" i="34" s="1"/>
  <c r="BW27" i="34" s="1"/>
  <c r="BA10" i="34"/>
  <c r="AN10" i="34"/>
  <c r="AO10" i="34" s="1"/>
  <c r="AT10" i="34"/>
  <c r="AU11" i="34" s="1"/>
  <c r="AV11" i="34" s="1"/>
  <c r="BI11" i="34" s="1"/>
  <c r="BW32" i="34" s="1"/>
  <c r="CG33" i="34" s="1"/>
  <c r="BJ30" i="34" s="1"/>
  <c r="AU6" i="34"/>
  <c r="AV6" i="34" s="1"/>
  <c r="BI6" i="34" s="1"/>
  <c r="BW7" i="34" s="1"/>
  <c r="CG7" i="34" s="1"/>
  <c r="BJ20" i="34" s="1"/>
  <c r="CG27" i="34" l="1"/>
  <c r="BJ27" i="34" s="1"/>
  <c r="AU8" i="34"/>
  <c r="AV8" i="34" s="1"/>
  <c r="BI8" i="34" s="1"/>
  <c r="BW17" i="34" s="1"/>
  <c r="CG18" i="34" s="1"/>
  <c r="BJ24" i="34" s="1"/>
  <c r="AU9" i="34"/>
  <c r="AV9" i="34" s="1"/>
  <c r="BI9" i="34" s="1"/>
  <c r="BW22" i="34" s="1"/>
  <c r="CG23" i="34" s="1"/>
  <c r="BJ26" i="34" s="1"/>
  <c r="CG17" i="34"/>
  <c r="BJ23" i="34" s="1"/>
  <c r="AU7" i="34"/>
  <c r="AV7" i="34" s="1"/>
  <c r="BI7" i="34" s="1"/>
  <c r="BW12" i="34" s="1"/>
  <c r="CG12" i="34" s="1"/>
  <c r="BJ22" i="34" s="1"/>
  <c r="CG28" i="34"/>
  <c r="BJ28" i="34" s="1"/>
  <c r="BK13" i="27" l="1"/>
  <c r="BK4" i="27"/>
  <c r="BX18" i="27" l="1"/>
  <c r="V35" i="27"/>
  <c r="U35" i="27"/>
  <c r="M35" i="27"/>
  <c r="L35" i="27"/>
  <c r="V34" i="27"/>
  <c r="AF18" i="27" s="1"/>
  <c r="U34" i="27"/>
  <c r="M34" i="27"/>
  <c r="L34" i="27"/>
  <c r="V33" i="27"/>
  <c r="U33" i="27"/>
  <c r="M33" i="27"/>
  <c r="L33" i="27"/>
  <c r="V32" i="27"/>
  <c r="U32" i="27"/>
  <c r="M32" i="27"/>
  <c r="L32" i="27"/>
  <c r="V31" i="27"/>
  <c r="U31" i="27"/>
  <c r="M31" i="27"/>
  <c r="L31" i="27"/>
  <c r="V30" i="27"/>
  <c r="U30" i="27"/>
  <c r="M30" i="27"/>
  <c r="L30" i="27"/>
  <c r="V29" i="27"/>
  <c r="U29" i="27"/>
  <c r="M29" i="27"/>
  <c r="L29" i="27"/>
  <c r="V28" i="27"/>
  <c r="AE19" i="27" s="1"/>
  <c r="U28" i="27"/>
  <c r="M28" i="27"/>
  <c r="L28" i="27"/>
  <c r="V27" i="27"/>
  <c r="W27" i="27" s="1"/>
  <c r="U27" i="27"/>
  <c r="M27" i="27"/>
  <c r="L27" i="27"/>
  <c r="V26" i="27"/>
  <c r="U26" i="27"/>
  <c r="M26" i="27"/>
  <c r="L26" i="27"/>
  <c r="V25" i="27"/>
  <c r="W25" i="27" s="1"/>
  <c r="U25" i="27"/>
  <c r="M25" i="27"/>
  <c r="L25" i="27"/>
  <c r="W24" i="27"/>
  <c r="V24" i="27"/>
  <c r="U24" i="27"/>
  <c r="M24" i="27"/>
  <c r="L24" i="27"/>
  <c r="V23" i="27"/>
  <c r="U23" i="27"/>
  <c r="M23" i="27"/>
  <c r="L23" i="27"/>
  <c r="V22" i="27"/>
  <c r="U22" i="27"/>
  <c r="M22" i="27"/>
  <c r="L22" i="27"/>
  <c r="V21" i="27"/>
  <c r="U21" i="27"/>
  <c r="M21" i="27"/>
  <c r="L21" i="27"/>
  <c r="V20" i="27"/>
  <c r="U20" i="27"/>
  <c r="M20" i="27"/>
  <c r="L20" i="27"/>
  <c r="AZ19" i="27"/>
  <c r="AW19" i="27"/>
  <c r="AA19" i="27"/>
  <c r="V19" i="27"/>
  <c r="U19" i="27"/>
  <c r="M19" i="27"/>
  <c r="L19" i="27"/>
  <c r="AZ18" i="27"/>
  <c r="AW18" i="27"/>
  <c r="AA18" i="27"/>
  <c r="V18" i="27"/>
  <c r="U18" i="27"/>
  <c r="M18" i="27"/>
  <c r="L18" i="27"/>
  <c r="AZ17" i="27"/>
  <c r="AW17" i="27"/>
  <c r="AA17" i="27"/>
  <c r="V17" i="27"/>
  <c r="U17" i="27"/>
  <c r="M17" i="27"/>
  <c r="L17" i="27"/>
  <c r="AZ16" i="27"/>
  <c r="AW16" i="27"/>
  <c r="AA16" i="27"/>
  <c r="V16" i="27"/>
  <c r="U16" i="27"/>
  <c r="M16" i="27"/>
  <c r="L16" i="27"/>
  <c r="AZ15" i="27"/>
  <c r="AW15" i="27"/>
  <c r="AA15" i="27"/>
  <c r="V15" i="27"/>
  <c r="U15" i="27"/>
  <c r="M15" i="27"/>
  <c r="L15" i="27"/>
  <c r="AZ14" i="27"/>
  <c r="AW14" i="27"/>
  <c r="AA14" i="27"/>
  <c r="V14" i="27"/>
  <c r="U14" i="27"/>
  <c r="W14" i="27" s="1"/>
  <c r="M14" i="27"/>
  <c r="L14" i="27"/>
  <c r="V13" i="27"/>
  <c r="U13" i="27"/>
  <c r="AC7" i="27" s="1"/>
  <c r="M13" i="27"/>
  <c r="L13" i="27"/>
  <c r="V12" i="27"/>
  <c r="U12" i="27"/>
  <c r="M12" i="27"/>
  <c r="L12" i="27"/>
  <c r="BR11" i="27"/>
  <c r="BX33" i="27" s="1"/>
  <c r="BQ11" i="27"/>
  <c r="BX32" i="27" s="1"/>
  <c r="AZ11" i="27"/>
  <c r="AY11" i="27"/>
  <c r="AW11" i="27"/>
  <c r="AA11" i="27"/>
  <c r="V11" i="27"/>
  <c r="U11" i="27"/>
  <c r="M11" i="27"/>
  <c r="L11" i="27"/>
  <c r="BR10" i="27"/>
  <c r="BX28" i="27" s="1"/>
  <c r="BQ10" i="27"/>
  <c r="BX27" i="27" s="1"/>
  <c r="AZ10" i="27"/>
  <c r="AY10" i="27"/>
  <c r="AW10" i="27"/>
  <c r="AA10" i="27"/>
  <c r="V10" i="27"/>
  <c r="U10" i="27"/>
  <c r="M10" i="27"/>
  <c r="L10" i="27"/>
  <c r="BR9" i="27"/>
  <c r="BX23" i="27" s="1"/>
  <c r="BQ9" i="27"/>
  <c r="BX22" i="27" s="1"/>
  <c r="AZ9" i="27"/>
  <c r="AY9" i="27"/>
  <c r="AW9" i="27"/>
  <c r="AA9" i="27"/>
  <c r="V9" i="27"/>
  <c r="U9" i="27"/>
  <c r="M9" i="27"/>
  <c r="L9" i="27"/>
  <c r="BR8" i="27"/>
  <c r="BY18" i="27" s="1"/>
  <c r="BQ8" i="27"/>
  <c r="BX17" i="27" s="1"/>
  <c r="AZ8" i="27"/>
  <c r="AY8" i="27"/>
  <c r="AW8" i="27"/>
  <c r="AA8" i="27"/>
  <c r="V8" i="27"/>
  <c r="U8" i="27"/>
  <c r="AP10" i="27" s="1"/>
  <c r="M8" i="27"/>
  <c r="L8" i="27"/>
  <c r="BR7" i="27"/>
  <c r="BX13" i="27" s="1"/>
  <c r="BQ7" i="27"/>
  <c r="BX12" i="27" s="1"/>
  <c r="AZ7" i="27"/>
  <c r="AY7" i="27"/>
  <c r="AW7" i="27"/>
  <c r="AE7" i="27"/>
  <c r="AA7" i="27"/>
  <c r="V7" i="27"/>
  <c r="U7" i="27"/>
  <c r="M7" i="27"/>
  <c r="L7" i="27"/>
  <c r="BR6" i="27"/>
  <c r="BX8" i="27" s="1"/>
  <c r="BQ6" i="27"/>
  <c r="BX7" i="27" s="1"/>
  <c r="AZ6" i="27"/>
  <c r="AY6" i="27"/>
  <c r="AW6" i="27"/>
  <c r="AA6" i="27"/>
  <c r="V6" i="27"/>
  <c r="U6" i="27"/>
  <c r="M6" i="27"/>
  <c r="L6" i="27"/>
  <c r="AP8" i="27" l="1"/>
  <c r="BB8" i="27" s="1"/>
  <c r="AD6" i="27"/>
  <c r="AD9" i="27"/>
  <c r="AP9" i="27"/>
  <c r="AE16" i="27"/>
  <c r="W33" i="27"/>
  <c r="AF19" i="27"/>
  <c r="AC6" i="27"/>
  <c r="W13" i="27"/>
  <c r="AC10" i="27"/>
  <c r="W20" i="27"/>
  <c r="W21" i="27"/>
  <c r="AE10" i="27"/>
  <c r="BZ7" i="27"/>
  <c r="BS6" i="27"/>
  <c r="BZ32" i="27"/>
  <c r="BY33" i="27"/>
  <c r="BZ8" i="27"/>
  <c r="BY7" i="27"/>
  <c r="CA7" i="27" s="1"/>
  <c r="CB7" i="27" s="1"/>
  <c r="BS7" i="27"/>
  <c r="BS11" i="27"/>
  <c r="AE8" i="27"/>
  <c r="AC11" i="27"/>
  <c r="AC14" i="27"/>
  <c r="AD11" i="27"/>
  <c r="W19" i="27"/>
  <c r="AE11" i="27"/>
  <c r="AE9" i="27"/>
  <c r="AE17" i="27"/>
  <c r="AF6" i="27"/>
  <c r="W31" i="27"/>
  <c r="AD8" i="27"/>
  <c r="AQ19" i="27"/>
  <c r="BC19" i="27" s="1"/>
  <c r="AP11" i="27"/>
  <c r="AF9" i="27"/>
  <c r="AP19" i="27"/>
  <c r="AF17" i="27"/>
  <c r="W34" i="27"/>
  <c r="AF14" i="27"/>
  <c r="AQ16" i="27"/>
  <c r="BC16" i="27" s="1"/>
  <c r="AF7" i="27"/>
  <c r="W30" i="27"/>
  <c r="AP17" i="27"/>
  <c r="AE15" i="27"/>
  <c r="AP15" i="27"/>
  <c r="BB15" i="27" s="1"/>
  <c r="AD16" i="27"/>
  <c r="AQ18" i="27"/>
  <c r="BC18" i="27" s="1"/>
  <c r="AD18" i="27"/>
  <c r="AD17" i="27"/>
  <c r="AD14" i="27"/>
  <c r="AQ10" i="27"/>
  <c r="AR10" i="27" s="1"/>
  <c r="AP16" i="27"/>
  <c r="BB16" i="27" s="1"/>
  <c r="AC16" i="27"/>
  <c r="AP14" i="27"/>
  <c r="AC17" i="27"/>
  <c r="AQ6" i="27"/>
  <c r="BC6" i="27" s="1"/>
  <c r="W12" i="27"/>
  <c r="AP18" i="27"/>
  <c r="BB18" i="27" s="1"/>
  <c r="AQ17" i="27"/>
  <c r="BC17" i="27" s="1"/>
  <c r="AQ15" i="27"/>
  <c r="BC15" i="27" s="1"/>
  <c r="AQ14" i="27"/>
  <c r="BC14" i="27" s="1"/>
  <c r="AQ11" i="27"/>
  <c r="BC11" i="27" s="1"/>
  <c r="AQ8" i="27"/>
  <c r="BC8" i="27" s="1"/>
  <c r="AQ9" i="27"/>
  <c r="BC9" i="27" s="1"/>
  <c r="AP7" i="27"/>
  <c r="W6" i="27"/>
  <c r="AQ7" i="27"/>
  <c r="BC7" i="27" s="1"/>
  <c r="AP6" i="27"/>
  <c r="BB6" i="27" s="1"/>
  <c r="AB15" i="27"/>
  <c r="AD10" i="27"/>
  <c r="AB7" i="27"/>
  <c r="AB11" i="27"/>
  <c r="AF8" i="27"/>
  <c r="AB14" i="27"/>
  <c r="AC9" i="27"/>
  <c r="AC8" i="27"/>
  <c r="AD15" i="27"/>
  <c r="AC15" i="27"/>
  <c r="AF16" i="27"/>
  <c r="W18" i="27"/>
  <c r="AE18" i="27"/>
  <c r="AD19" i="27"/>
  <c r="W22" i="27"/>
  <c r="W23" i="27"/>
  <c r="AE6" i="27"/>
  <c r="W32" i="27"/>
  <c r="W26" i="27"/>
  <c r="W28" i="27"/>
  <c r="W29" i="27"/>
  <c r="W35" i="27"/>
  <c r="BY8" i="27"/>
  <c r="BZ22" i="27"/>
  <c r="BY23" i="27"/>
  <c r="BZ28" i="27"/>
  <c r="BY27" i="27"/>
  <c r="BY13" i="27"/>
  <c r="BZ12" i="27"/>
  <c r="BZ23" i="27"/>
  <c r="BY22" i="27"/>
  <c r="BZ13" i="27"/>
  <c r="BY12" i="27"/>
  <c r="CA12" i="27" s="1"/>
  <c r="BY17" i="27"/>
  <c r="BB9" i="27"/>
  <c r="BB10" i="27"/>
  <c r="BY28" i="27"/>
  <c r="BZ27" i="27"/>
  <c r="AB6" i="27"/>
  <c r="W8" i="27"/>
  <c r="W7" i="27"/>
  <c r="AD7" i="27"/>
  <c r="BS8" i="27"/>
  <c r="BS9" i="27"/>
  <c r="AB10" i="27"/>
  <c r="AF10" i="27"/>
  <c r="AF11" i="27"/>
  <c r="AE14" i="27"/>
  <c r="AF15" i="27"/>
  <c r="W16" i="27"/>
  <c r="AB17" i="27"/>
  <c r="AC18" i="27"/>
  <c r="AB8" i="27"/>
  <c r="AB9" i="27"/>
  <c r="AB18" i="27"/>
  <c r="AC19" i="27"/>
  <c r="W10" i="27"/>
  <c r="W11" i="27"/>
  <c r="BB11" i="27"/>
  <c r="W15" i="27"/>
  <c r="AB16" i="27"/>
  <c r="W17" i="27"/>
  <c r="BZ18" i="27"/>
  <c r="CA18" i="27" s="1"/>
  <c r="AB19" i="27"/>
  <c r="W9" i="27"/>
  <c r="BS10" i="27"/>
  <c r="CA28" i="27" l="1"/>
  <c r="CB28" i="27" s="1"/>
  <c r="CA27" i="27"/>
  <c r="CA29" i="27" s="1"/>
  <c r="CA13" i="27"/>
  <c r="CB13" i="27" s="1"/>
  <c r="CA8" i="27"/>
  <c r="CB8" i="27" s="1"/>
  <c r="AR19" i="27"/>
  <c r="AJ14" i="27"/>
  <c r="BB19" i="27"/>
  <c r="BC10" i="27"/>
  <c r="AJ15" i="27"/>
  <c r="AJ7" i="27"/>
  <c r="AK11" i="27"/>
  <c r="AL11" i="27" s="1"/>
  <c r="AK7" i="27"/>
  <c r="AL7" i="27" s="1"/>
  <c r="AR9" i="27"/>
  <c r="AK14" i="27"/>
  <c r="AL14" i="27" s="1"/>
  <c r="AS19" i="27"/>
  <c r="BD19" i="27" s="1"/>
  <c r="AS16" i="27"/>
  <c r="BD16" i="27" s="1"/>
  <c r="AR16" i="27"/>
  <c r="AS15" i="27"/>
  <c r="BD15" i="27" s="1"/>
  <c r="AK15" i="27"/>
  <c r="AL15" i="27" s="1"/>
  <c r="AK18" i="27"/>
  <c r="AL18" i="27" s="1"/>
  <c r="AJ18" i="27"/>
  <c r="AJ6" i="27"/>
  <c r="AK6" i="27"/>
  <c r="AL6" i="27" s="1"/>
  <c r="AJ16" i="27"/>
  <c r="AK16" i="27"/>
  <c r="AL16" i="27" s="1"/>
  <c r="AK9" i="27"/>
  <c r="AL9" i="27" s="1"/>
  <c r="AJ9" i="27"/>
  <c r="BZ17" i="27"/>
  <c r="CA17" i="27" s="1"/>
  <c r="CB18" i="27"/>
  <c r="AJ10" i="27"/>
  <c r="AK10" i="27"/>
  <c r="AL10" i="27" s="1"/>
  <c r="BY32" i="27"/>
  <c r="CA32" i="27" s="1"/>
  <c r="BZ33" i="27"/>
  <c r="CA33" i="27" s="1"/>
  <c r="CB33" i="27" s="1"/>
  <c r="AR7" i="27"/>
  <c r="BB7" i="27"/>
  <c r="AS7" i="27"/>
  <c r="BD7" i="27" s="1"/>
  <c r="BB17" i="27"/>
  <c r="AR17" i="27"/>
  <c r="AS17" i="27"/>
  <c r="BD17" i="27" s="1"/>
  <c r="AJ8" i="27"/>
  <c r="AK8" i="27"/>
  <c r="AL8" i="27" s="1"/>
  <c r="AJ17" i="27"/>
  <c r="AK17" i="27"/>
  <c r="AL17" i="27" s="1"/>
  <c r="BB14" i="27"/>
  <c r="AR14" i="27"/>
  <c r="AS14" i="27"/>
  <c r="AS8" i="27"/>
  <c r="BD8" i="27" s="1"/>
  <c r="AS11" i="27"/>
  <c r="BD11" i="27" s="1"/>
  <c r="AR11" i="27"/>
  <c r="AS6" i="27"/>
  <c r="AJ11" i="27"/>
  <c r="AS18" i="27"/>
  <c r="BD18" i="27" s="1"/>
  <c r="CB27" i="27"/>
  <c r="AR8" i="27"/>
  <c r="AR15" i="27"/>
  <c r="AS10" i="27"/>
  <c r="BD10" i="27" s="1"/>
  <c r="AS9" i="27"/>
  <c r="BD9" i="27" s="1"/>
  <c r="AR6" i="27"/>
  <c r="CB12" i="27"/>
  <c r="AR18" i="27"/>
  <c r="CA22" i="27"/>
  <c r="CA23" i="27"/>
  <c r="CB23" i="27" s="1"/>
  <c r="AJ19" i="27"/>
  <c r="AK19" i="27"/>
  <c r="AL19" i="27" s="1"/>
  <c r="AM14" i="27" l="1"/>
  <c r="BA14" i="27" s="1"/>
  <c r="CA34" i="27"/>
  <c r="CA14" i="27"/>
  <c r="CA9" i="27"/>
  <c r="CB32" i="27"/>
  <c r="CC32" i="27" s="1"/>
  <c r="CD32" i="27" s="1"/>
  <c r="AM11" i="27"/>
  <c r="BA11" i="27" s="1"/>
  <c r="AM15" i="27"/>
  <c r="AT15" i="27" s="1"/>
  <c r="AM7" i="27"/>
  <c r="AN7" i="27" s="1"/>
  <c r="AM19" i="27"/>
  <c r="AT19" i="27" s="1"/>
  <c r="AM10" i="27"/>
  <c r="AT10" i="27" s="1"/>
  <c r="AM16" i="27"/>
  <c r="AN16" i="27" s="1"/>
  <c r="AM18" i="27"/>
  <c r="AT18" i="27" s="1"/>
  <c r="AS12" i="27"/>
  <c r="BD6" i="27"/>
  <c r="CA24" i="27"/>
  <c r="CB22" i="27"/>
  <c r="AM8" i="27"/>
  <c r="CA19" i="27"/>
  <c r="CB17" i="27"/>
  <c r="CC13" i="27"/>
  <c r="CD13" i="27" s="1"/>
  <c r="CC12" i="27"/>
  <c r="CD12" i="27" s="1"/>
  <c r="CC7" i="27"/>
  <c r="CD7" i="27" s="1"/>
  <c r="CC8" i="27"/>
  <c r="CD8" i="27" s="1"/>
  <c r="AS20" i="27"/>
  <c r="BD14" i="27"/>
  <c r="AM17" i="27"/>
  <c r="AM9" i="27"/>
  <c r="AM6" i="27"/>
  <c r="CC28" i="27"/>
  <c r="CD28" i="27" s="1"/>
  <c r="CC27" i="27"/>
  <c r="CD27" i="27" s="1"/>
  <c r="AT11" i="27" l="1"/>
  <c r="AT14" i="27"/>
  <c r="AN14" i="27"/>
  <c r="AO14" i="27" s="1"/>
  <c r="AN11" i="27"/>
  <c r="AO11" i="27" s="1"/>
  <c r="CC33" i="27"/>
  <c r="CD33" i="27" s="1"/>
  <c r="BA15" i="27"/>
  <c r="AN15" i="27"/>
  <c r="AO15" i="27" s="1"/>
  <c r="AT7" i="27"/>
  <c r="BA7" i="27"/>
  <c r="AT16" i="27"/>
  <c r="BA19" i="27"/>
  <c r="BA16" i="27"/>
  <c r="AN19" i="27"/>
  <c r="AO19" i="27" s="1"/>
  <c r="BA10" i="27"/>
  <c r="AN10" i="27"/>
  <c r="AO10" i="27" s="1"/>
  <c r="AN18" i="27"/>
  <c r="AO18" i="27" s="1"/>
  <c r="BA18" i="27"/>
  <c r="AN17" i="27"/>
  <c r="AO17" i="27" s="1"/>
  <c r="AT17" i="27"/>
  <c r="BA17" i="27"/>
  <c r="AT9" i="27"/>
  <c r="BA9" i="27"/>
  <c r="AN9" i="27"/>
  <c r="AO9" i="27" s="1"/>
  <c r="BA6" i="27"/>
  <c r="AN6" i="27"/>
  <c r="AO6" i="27" s="1"/>
  <c r="AT6" i="27"/>
  <c r="CC18" i="27"/>
  <c r="CD18" i="27" s="1"/>
  <c r="CC17" i="27"/>
  <c r="CD17" i="27" s="1"/>
  <c r="AT8" i="27"/>
  <c r="BA8" i="27"/>
  <c r="AN8" i="27"/>
  <c r="AO8" i="27" s="1"/>
  <c r="CC22" i="27"/>
  <c r="CD22" i="27" s="1"/>
  <c r="CC23" i="27"/>
  <c r="CD23" i="27" s="1"/>
  <c r="AO16" i="27"/>
  <c r="AO7" i="27"/>
  <c r="AU16" i="27" l="1"/>
  <c r="AV16" i="27" s="1"/>
  <c r="BJ8" i="27" s="1"/>
  <c r="BW18" i="27" s="1"/>
  <c r="CG17" i="27" s="1"/>
  <c r="BJ23" i="27" s="1"/>
  <c r="AU18" i="27"/>
  <c r="AV18" i="27" s="1"/>
  <c r="BJ10" i="27" s="1"/>
  <c r="BW28" i="27" s="1"/>
  <c r="CG27" i="27" s="1"/>
  <c r="BJ27" i="27" s="1"/>
  <c r="AU6" i="27"/>
  <c r="AV6" i="27" s="1"/>
  <c r="BI6" i="27" s="1"/>
  <c r="AU7" i="27"/>
  <c r="AV7" i="27" s="1"/>
  <c r="BI7" i="27" s="1"/>
  <c r="BW12" i="27" s="1"/>
  <c r="CG12" i="27" s="1"/>
  <c r="BJ22" i="27" s="1"/>
  <c r="AU9" i="27"/>
  <c r="AV9" i="27" s="1"/>
  <c r="BI9" i="27" s="1"/>
  <c r="BW22" i="27" s="1"/>
  <c r="CG23" i="27" s="1"/>
  <c r="BJ26" i="27" s="1"/>
  <c r="AU8" i="27"/>
  <c r="AV8" i="27" s="1"/>
  <c r="BI8" i="27" s="1"/>
  <c r="BW17" i="27" s="1"/>
  <c r="CG18" i="27" s="1"/>
  <c r="BJ24" i="27" s="1"/>
  <c r="AU11" i="27"/>
  <c r="AV11" i="27" s="1"/>
  <c r="BI11" i="27" s="1"/>
  <c r="BW32" i="27" s="1"/>
  <c r="CG33" i="27" s="1"/>
  <c r="BJ30" i="27" s="1"/>
  <c r="AU10" i="27"/>
  <c r="AV10" i="27" s="1"/>
  <c r="BI10" i="27" s="1"/>
  <c r="BW27" i="27" s="1"/>
  <c r="CG28" i="27" s="1"/>
  <c r="BJ28" i="27" s="1"/>
  <c r="AU17" i="27"/>
  <c r="AV17" i="27" s="1"/>
  <c r="BJ9" i="27" s="1"/>
  <c r="BW23" i="27" s="1"/>
  <c r="CG22" i="27" s="1"/>
  <c r="BJ25" i="27" s="1"/>
  <c r="AU14" i="27"/>
  <c r="AV14" i="27" s="1"/>
  <c r="BJ6" i="27" s="1"/>
  <c r="BW8" i="27" s="1"/>
  <c r="CG6" i="27" s="1"/>
  <c r="BJ19" i="27" s="1"/>
  <c r="AU15" i="27"/>
  <c r="AV15" i="27" s="1"/>
  <c r="BJ7" i="27" s="1"/>
  <c r="BW13" i="27" s="1"/>
  <c r="CG11" i="27" s="1"/>
  <c r="BJ21" i="27" s="1"/>
  <c r="AU19" i="27"/>
  <c r="AV19" i="27" s="1"/>
  <c r="BJ11" i="27" s="1"/>
  <c r="BW33" i="27" s="1"/>
  <c r="CG32" i="27" s="1"/>
  <c r="BJ29" i="27" s="1"/>
  <c r="BW7" i="27" l="1"/>
  <c r="CG7" i="27" s="1"/>
  <c r="BJ20" i="27" s="1"/>
</calcChain>
</file>

<file path=xl/sharedStrings.xml><?xml version="1.0" encoding="utf-8"?>
<sst xmlns="http://schemas.openxmlformats.org/spreadsheetml/2006/main" count="681" uniqueCount="129">
  <si>
    <t>eq1</t>
  </si>
  <si>
    <t>eq2</t>
  </si>
  <si>
    <t>2º parcial</t>
  </si>
  <si>
    <t>Resultado Final</t>
  </si>
  <si>
    <t>Nº</t>
  </si>
  <si>
    <t>Jogo</t>
  </si>
  <si>
    <t>1ºJ</t>
  </si>
  <si>
    <t>2ºJ</t>
  </si>
  <si>
    <t>3ºJ</t>
  </si>
  <si>
    <t>4ºJ</t>
  </si>
  <si>
    <t>5ºJ</t>
  </si>
  <si>
    <t>Soma</t>
  </si>
  <si>
    <t>Pontos *</t>
  </si>
  <si>
    <t>Mar</t>
  </si>
  <si>
    <t>Sofr</t>
  </si>
  <si>
    <t>Dif</t>
  </si>
  <si>
    <t>Class</t>
  </si>
  <si>
    <t xml:space="preserve"> </t>
  </si>
  <si>
    <t>ATENÇÃO</t>
  </si>
  <si>
    <t>com*</t>
  </si>
  <si>
    <t>EMPATE</t>
  </si>
  <si>
    <t>Grupo A</t>
  </si>
  <si>
    <t>Grupo B</t>
  </si>
  <si>
    <t>Calendário de jogos ordenados por grupos (A/B). "Todos contra todos"</t>
  </si>
  <si>
    <t>Apuramento por equipas:</t>
  </si>
  <si>
    <t>Rank</t>
  </si>
  <si>
    <t>apoio</t>
  </si>
  <si>
    <t>ordem</t>
  </si>
  <si>
    <t>calc</t>
  </si>
  <si>
    <t>pts</t>
  </si>
  <si>
    <t>saldo</t>
  </si>
  <si>
    <t>maior</t>
  </si>
  <si>
    <t>corres</t>
  </si>
  <si>
    <t>gf</t>
  </si>
  <si>
    <t>gs</t>
  </si>
  <si>
    <t>Tem Zero =</t>
  </si>
  <si>
    <t>corresp</t>
  </si>
  <si>
    <t>Equipa Lugar: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</si>
  <si>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</si>
  <si>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</si>
  <si>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</si>
  <si>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</si>
  <si>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</si>
  <si>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</si>
  <si>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</si>
  <si>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</si>
  <si>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</si>
  <si>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</si>
  <si>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</si>
  <si>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</si>
  <si>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Classificação Final por Equipas</t>
  </si>
  <si>
    <t>CL</t>
  </si>
  <si>
    <t>Equipas</t>
  </si>
  <si>
    <t>Pts</t>
  </si>
  <si>
    <t>Campo</t>
  </si>
  <si>
    <t>Formação dos grupos: equipa ou alunos</t>
  </si>
  <si>
    <t>Distribuição dos jogos pelos [6] campos:</t>
  </si>
  <si>
    <t>ronda</t>
  </si>
  <si>
    <t>Localidade:</t>
  </si>
  <si>
    <t>http://motricidade.com/boccia/</t>
  </si>
  <si>
    <t>Não Está a Jogar</t>
  </si>
  <si>
    <t>Está a Jogar</t>
  </si>
  <si>
    <t>FINALIZADO</t>
  </si>
  <si>
    <t>Código</t>
  </si>
  <si>
    <t>Coletivo</t>
  </si>
  <si>
    <t>Tabelas automáticas - Não MEXER</t>
  </si>
  <si>
    <t>Desempate</t>
  </si>
  <si>
    <t>A maior diferença positiva entre pontos marcados e sofridos.</t>
  </si>
  <si>
    <t xml:space="preserve">Não se incluem os parciais de desempate. </t>
  </si>
  <si>
    <t xml:space="preserve"> Critério para desempate :</t>
  </si>
  <si>
    <t>Eq.B</t>
  </si>
  <si>
    <t>Eq.A</t>
  </si>
  <si>
    <t>Eq,B</t>
  </si>
  <si>
    <t>X</t>
  </si>
  <si>
    <t>Parcial (DESEMPATE)</t>
  </si>
  <si>
    <t>Jogo1.1</t>
  </si>
  <si>
    <t>Jogo1.2</t>
  </si>
  <si>
    <t>Jogo1.3</t>
  </si>
  <si>
    <t>Jogo1.4</t>
  </si>
  <si>
    <t>Jogo1.5</t>
  </si>
  <si>
    <t>Jogo1.6</t>
  </si>
  <si>
    <t>Jogo2.1</t>
  </si>
  <si>
    <t>Jogo2.2</t>
  </si>
  <si>
    <t>Jogo2.3</t>
  </si>
  <si>
    <t>Jogo2.4</t>
  </si>
  <si>
    <t>Jogo2.5</t>
  </si>
  <si>
    <t>Jogo2.6</t>
  </si>
  <si>
    <t>Jogo3.1</t>
  </si>
  <si>
    <t>Jogo3.2</t>
  </si>
  <si>
    <t>Jogo3.3</t>
  </si>
  <si>
    <t>Jogo3.4</t>
  </si>
  <si>
    <t>Jogo3.5</t>
  </si>
  <si>
    <t>Jogo3.6</t>
  </si>
  <si>
    <t>Jogo4.1</t>
  </si>
  <si>
    <t>Jogo4.2</t>
  </si>
  <si>
    <t>Jogo4.3</t>
  </si>
  <si>
    <t>Jogo4.4</t>
  </si>
  <si>
    <t>Jogo4.5</t>
  </si>
  <si>
    <t>Jogo4.6</t>
  </si>
  <si>
    <t>Jogo5.1</t>
  </si>
  <si>
    <t>Jogo5.2</t>
  </si>
  <si>
    <t>Jogo5.3</t>
  </si>
  <si>
    <t>Jogo5.4</t>
  </si>
  <si>
    <t>Jogo5.5</t>
  </si>
  <si>
    <t>Jogo5.6</t>
  </si>
  <si>
    <t>eq. do Grupo A</t>
  </si>
  <si>
    <t>eq. do Grupo B</t>
  </si>
  <si>
    <t>Situação atual:</t>
  </si>
  <si>
    <t>Jogos (Todos contra todos)</t>
  </si>
  <si>
    <t>só as células que apresentem o símbolo</t>
  </si>
  <si>
    <t>devem ser preenchidas.</t>
  </si>
  <si>
    <t>Tudo o resto é calculado automaticamente.</t>
  </si>
  <si>
    <r>
      <rPr>
        <b/>
        <u/>
        <sz val="11"/>
        <color theme="1"/>
        <rFont val="Calibri"/>
        <family val="2"/>
        <scheme val="minor"/>
      </rPr>
      <t>Utilização</t>
    </r>
    <r>
      <rPr>
        <b/>
        <sz val="11"/>
        <color theme="1"/>
        <rFont val="Calibri"/>
        <family val="2"/>
        <scheme val="minor"/>
      </rPr>
      <t>:</t>
    </r>
  </si>
  <si>
    <t>Site de apoio:</t>
  </si>
  <si>
    <t>y</t>
  </si>
  <si>
    <t>JogoF1: apuramento 1º e 2º</t>
  </si>
  <si>
    <t>JogoF2: apuramento 3º e 4º</t>
  </si>
  <si>
    <t>JogoF4: apuramento 7º e 8º</t>
  </si>
  <si>
    <t>JogoF3: apuramento 5º e 6º</t>
  </si>
  <si>
    <t>JogoF5: apuramento 9º e 10º</t>
  </si>
  <si>
    <t>JogoF6: apuramento 11º e 12º</t>
  </si>
  <si>
    <t>(escola)</t>
  </si>
  <si>
    <t>Software em fase de teste - não utilizar para Provas / Encontros</t>
  </si>
  <si>
    <t>se detectar falhas ou sugestão de melhoria, p.f., enviar um email:</t>
  </si>
  <si>
    <t>mpancas@aemontemor.pt</t>
  </si>
  <si>
    <t>motricidade@gmail.com</t>
  </si>
  <si>
    <t>W3#12/7(*-Swa\?%6Wfg23A2"W3#12/7(*-Swa\?%6Wfg23A2"</t>
  </si>
  <si>
    <t>z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</si>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</sst>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Tahoma"/>
      <family val="2"/>
    </font>
    <font>
      <b/>
      <sz val="11"/>
      <color theme="1"/>
      <name val="Tahoma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Tahoma"/>
      <family val="2"/>
    </font>
    <font>
      <sz val="11"/>
      <color theme="0" tint="-0.1499984740745262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sz val="10"/>
      <color theme="1"/>
      <name val="Tahoma"/>
      <family val="2"/>
    </font>
    <font>
      <b/>
      <sz val="14"/>
      <color theme="0"/>
      <name val="Tahoma"/>
      <family val="2"/>
    </font>
    <font>
      <b/>
      <sz val="48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6"/>
      <color theme="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DFDB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4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57" applyNumberFormat="0" applyFont="0" applyAlignment="0" applyProtection="0"/>
  </cellStyleXfs>
  <cellXfs count="252">
    <xf numFmtId="0" fontId="0" fillId="0" borderId="0" xfId="0"/>
    <xf numFmtId="0" fontId="6" fillId="2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8" fillId="3" borderId="0" xfId="0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9" borderId="8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10" borderId="1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 wrapText="1"/>
      <protection locked="0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/>
    </xf>
    <xf numFmtId="0" fontId="4" fillId="10" borderId="18" xfId="0" applyFont="1" applyFill="1" applyBorder="1" applyAlignment="1" applyProtection="1">
      <alignment horizontal="center" vertical="center"/>
    </xf>
    <xf numFmtId="0" fontId="4" fillId="10" borderId="19" xfId="0" applyFont="1" applyFill="1" applyBorder="1" applyAlignment="1" applyProtection="1">
      <alignment horizontal="center" vertical="center"/>
    </xf>
    <xf numFmtId="0" fontId="8" fillId="12" borderId="20" xfId="0" applyFont="1" applyFill="1" applyBorder="1" applyAlignment="1" applyProtection="1">
      <alignment horizontal="center" vertical="center"/>
    </xf>
    <xf numFmtId="1" fontId="2" fillId="3" borderId="0" xfId="0" applyNumberFormat="1" applyFont="1" applyFill="1" applyBorder="1" applyAlignment="1" applyProtection="1">
      <alignment horizontal="center" vertical="center"/>
    </xf>
    <xf numFmtId="1" fontId="5" fillId="3" borderId="0" xfId="0" applyNumberFormat="1" applyFont="1" applyFill="1" applyBorder="1" applyAlignment="1" applyProtection="1">
      <alignment horizontal="center" vertical="center"/>
    </xf>
    <xf numFmtId="0" fontId="0" fillId="14" borderId="21" xfId="0" applyFont="1" applyFill="1" applyBorder="1" applyAlignment="1" applyProtection="1">
      <alignment horizontal="center" vertical="center"/>
    </xf>
    <xf numFmtId="0" fontId="2" fillId="9" borderId="21" xfId="0" applyFont="1" applyFill="1" applyBorder="1" applyAlignment="1" applyProtection="1">
      <alignment horizontal="center" vertical="center"/>
    </xf>
    <xf numFmtId="0" fontId="0" fillId="15" borderId="12" xfId="0" applyFont="1" applyFill="1" applyBorder="1" applyAlignment="1" applyProtection="1">
      <alignment horizontal="center" vertical="center"/>
    </xf>
    <xf numFmtId="1" fontId="2" fillId="3" borderId="0" xfId="0" applyNumberFormat="1" applyFont="1" applyFill="1" applyAlignment="1" applyProtection="1">
      <alignment horizontal="center" vertical="center"/>
    </xf>
    <xf numFmtId="0" fontId="14" fillId="3" borderId="21" xfId="0" applyFont="1" applyFill="1" applyBorder="1" applyAlignment="1" applyProtection="1">
      <alignment horizontal="center" vertical="center" wrapText="1"/>
      <protection locked="0"/>
    </xf>
    <xf numFmtId="0" fontId="4" fillId="10" borderId="23" xfId="0" applyFont="1" applyFill="1" applyBorder="1" applyAlignment="1" applyProtection="1">
      <alignment horizontal="center" vertical="center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25" xfId="0" applyFont="1" applyFill="1" applyBorder="1" applyAlignment="1" applyProtection="1">
      <alignment horizontal="center" vertical="center" wrapText="1"/>
      <protection locked="0"/>
    </xf>
    <xf numFmtId="0" fontId="13" fillId="3" borderId="26" xfId="0" applyFont="1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/>
    </xf>
    <xf numFmtId="0" fontId="4" fillId="10" borderId="21" xfId="0" applyFont="1" applyFill="1" applyBorder="1" applyAlignment="1" applyProtection="1">
      <alignment horizontal="center" vertical="center"/>
    </xf>
    <xf numFmtId="0" fontId="0" fillId="15" borderId="21" xfId="0" applyFont="1" applyFill="1" applyBorder="1" applyAlignment="1" applyProtection="1">
      <alignment horizontal="center" vertical="center"/>
    </xf>
    <xf numFmtId="0" fontId="4" fillId="10" borderId="14" xfId="0" applyFont="1" applyFill="1" applyBorder="1" applyAlignment="1" applyProtection="1">
      <alignment horizontal="center" vertical="center"/>
    </xf>
    <xf numFmtId="0" fontId="4" fillId="16" borderId="14" xfId="0" applyFont="1" applyFill="1" applyBorder="1" applyAlignment="1" applyProtection="1">
      <alignment horizontal="center" vertical="center"/>
    </xf>
    <xf numFmtId="0" fontId="13" fillId="3" borderId="28" xfId="0" applyFont="1" applyFill="1" applyBorder="1" applyAlignment="1" applyProtection="1">
      <alignment horizontal="center" vertical="center" wrapText="1"/>
      <protection locked="0"/>
    </xf>
    <xf numFmtId="0" fontId="13" fillId="3" borderId="29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0" fillId="4" borderId="31" xfId="0" applyFill="1" applyBorder="1" applyAlignment="1" applyProtection="1">
      <alignment horizontal="center" vertical="center"/>
    </xf>
    <xf numFmtId="0" fontId="4" fillId="10" borderId="31" xfId="0" applyFont="1" applyFill="1" applyBorder="1" applyAlignment="1" applyProtection="1">
      <alignment horizontal="center" vertical="center"/>
    </xf>
    <xf numFmtId="0" fontId="4" fillId="10" borderId="32" xfId="0" applyFont="1" applyFill="1" applyBorder="1" applyAlignment="1" applyProtection="1">
      <alignment horizontal="center" vertical="center"/>
    </xf>
    <xf numFmtId="0" fontId="8" fillId="12" borderId="33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0" fillId="15" borderId="21" xfId="0" applyFill="1" applyBorder="1" applyAlignment="1" applyProtection="1">
      <alignment horizontal="center" vertical="center"/>
    </xf>
    <xf numFmtId="0" fontId="5" fillId="9" borderId="21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4" fillId="10" borderId="34" xfId="0" applyFont="1" applyFill="1" applyBorder="1" applyAlignment="1" applyProtection="1">
      <alignment horizontal="center" vertical="center"/>
    </xf>
    <xf numFmtId="0" fontId="0" fillId="14" borderId="21" xfId="0" applyFill="1" applyBorder="1" applyAlignment="1" applyProtection="1">
      <alignment horizontal="center" vertical="center"/>
    </xf>
    <xf numFmtId="0" fontId="16" fillId="17" borderId="0" xfId="0" applyFont="1" applyFill="1" applyAlignment="1" applyProtection="1">
      <alignment horizontal="center" vertical="center"/>
    </xf>
    <xf numFmtId="0" fontId="16" fillId="18" borderId="0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/>
    </xf>
    <xf numFmtId="0" fontId="8" fillId="12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0" fillId="19" borderId="0" xfId="0" applyFill="1" applyAlignment="1" applyProtection="1">
      <alignment horizontal="center" vertical="center"/>
    </xf>
    <xf numFmtId="0" fontId="4" fillId="19" borderId="0" xfId="0" applyFont="1" applyFill="1" applyAlignment="1" applyProtection="1">
      <alignment horizontal="center" vertical="center"/>
    </xf>
    <xf numFmtId="0" fontId="2" fillId="19" borderId="0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8" fillId="19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8" fillId="20" borderId="23" xfId="0" applyFont="1" applyFill="1" applyBorder="1" applyAlignment="1" applyProtection="1">
      <alignment horizontal="center" vertical="center"/>
    </xf>
    <xf numFmtId="0" fontId="18" fillId="20" borderId="14" xfId="0" applyFont="1" applyFill="1" applyBorder="1" applyAlignment="1" applyProtection="1">
      <alignment horizontal="center" vertical="center"/>
    </xf>
    <xf numFmtId="0" fontId="18" fillId="20" borderId="35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right" vertical="center" wrapText="1"/>
    </xf>
    <xf numFmtId="0" fontId="4" fillId="16" borderId="21" xfId="0" applyFont="1" applyFill="1" applyBorder="1" applyAlignment="1" applyProtection="1">
      <alignment horizontal="center" vertical="center"/>
    </xf>
    <xf numFmtId="0" fontId="4" fillId="16" borderId="31" xfId="0" applyFont="1" applyFill="1" applyBorder="1" applyAlignment="1" applyProtection="1">
      <alignment horizontal="center" vertical="center"/>
    </xf>
    <xf numFmtId="0" fontId="4" fillId="21" borderId="18" xfId="0" applyFont="1" applyFill="1" applyBorder="1" applyAlignment="1" applyProtection="1">
      <alignment horizontal="center" vertical="center"/>
    </xf>
    <xf numFmtId="0" fontId="4" fillId="21" borderId="21" xfId="0" applyFont="1" applyFill="1" applyBorder="1" applyAlignment="1" applyProtection="1">
      <alignment horizontal="center" vertical="center"/>
    </xf>
    <xf numFmtId="2" fontId="0" fillId="16" borderId="21" xfId="0" applyNumberFormat="1" applyFill="1" applyBorder="1" applyAlignment="1" applyProtection="1">
      <alignment horizontal="center" vertical="center"/>
    </xf>
    <xf numFmtId="2" fontId="0" fillId="21" borderId="21" xfId="0" applyNumberFormat="1" applyFill="1" applyBorder="1" applyAlignment="1" applyProtection="1">
      <alignment horizontal="center" vertical="center"/>
    </xf>
    <xf numFmtId="0" fontId="0" fillId="21" borderId="39" xfId="0" applyFill="1" applyBorder="1" applyAlignment="1" applyProtection="1">
      <alignment horizontal="center" vertical="center"/>
    </xf>
    <xf numFmtId="0" fontId="0" fillId="16" borderId="40" xfId="0" applyFill="1" applyBorder="1" applyAlignment="1" applyProtection="1">
      <alignment horizontal="center" vertical="center"/>
    </xf>
    <xf numFmtId="0" fontId="0" fillId="21" borderId="41" xfId="0" applyFill="1" applyBorder="1" applyAlignment="1" applyProtection="1">
      <alignment horizontal="center" vertical="center"/>
    </xf>
    <xf numFmtId="0" fontId="0" fillId="16" borderId="42" xfId="0" applyFill="1" applyBorder="1" applyAlignment="1" applyProtection="1">
      <alignment horizontal="center" vertical="center"/>
    </xf>
    <xf numFmtId="0" fontId="0" fillId="21" borderId="43" xfId="0" applyFill="1" applyBorder="1" applyAlignment="1" applyProtection="1">
      <alignment horizontal="center" vertical="center"/>
    </xf>
    <xf numFmtId="0" fontId="0" fillId="16" borderId="44" xfId="0" applyFill="1" applyBorder="1" applyAlignment="1" applyProtection="1">
      <alignment horizontal="center" vertical="center"/>
    </xf>
    <xf numFmtId="0" fontId="14" fillId="3" borderId="39" xfId="0" applyFont="1" applyFill="1" applyBorder="1" applyAlignment="1" applyProtection="1">
      <alignment horizontal="center" vertical="center" wrapText="1"/>
      <protection locked="0"/>
    </xf>
    <xf numFmtId="0" fontId="14" fillId="3" borderId="45" xfId="0" applyFont="1" applyFill="1" applyBorder="1" applyAlignment="1" applyProtection="1">
      <alignment horizontal="center" vertical="center" wrapText="1"/>
      <protection locked="0"/>
    </xf>
    <xf numFmtId="0" fontId="14" fillId="3" borderId="41" xfId="0" applyFont="1" applyFill="1" applyBorder="1" applyAlignment="1" applyProtection="1">
      <alignment horizontal="center" vertical="center" wrapText="1"/>
      <protection locked="0"/>
    </xf>
    <xf numFmtId="0" fontId="14" fillId="3" borderId="42" xfId="0" applyFont="1" applyFill="1" applyBorder="1" applyAlignment="1" applyProtection="1">
      <alignment horizontal="center" vertical="center" wrapText="1"/>
      <protection locked="0"/>
    </xf>
    <xf numFmtId="0" fontId="14" fillId="3" borderId="43" xfId="0" applyFont="1" applyFill="1" applyBorder="1" applyAlignment="1" applyProtection="1">
      <alignment horizontal="center" vertical="center" wrapText="1"/>
      <protection locked="0"/>
    </xf>
    <xf numFmtId="0" fontId="14" fillId="3" borderId="46" xfId="0" applyFont="1" applyFill="1" applyBorder="1" applyAlignment="1" applyProtection="1">
      <alignment horizontal="center" vertical="center" wrapText="1"/>
      <protection locked="0"/>
    </xf>
    <xf numFmtId="0" fontId="14" fillId="3" borderId="44" xfId="0" applyFont="1" applyFill="1" applyBorder="1" applyAlignment="1" applyProtection="1">
      <alignment horizontal="center" vertical="center" wrapText="1"/>
      <protection locked="0"/>
    </xf>
    <xf numFmtId="0" fontId="4" fillId="21" borderId="47" xfId="0" applyFont="1" applyFill="1" applyBorder="1" applyAlignment="1" applyProtection="1">
      <alignment horizontal="center" vertical="center"/>
    </xf>
    <xf numFmtId="0" fontId="4" fillId="21" borderId="48" xfId="0" applyFont="1" applyFill="1" applyBorder="1" applyAlignment="1" applyProtection="1">
      <alignment horizontal="center" vertical="center"/>
    </xf>
    <xf numFmtId="0" fontId="4" fillId="21" borderId="49" xfId="0" applyFont="1" applyFill="1" applyBorder="1" applyAlignment="1" applyProtection="1">
      <alignment horizontal="center" vertical="center"/>
    </xf>
    <xf numFmtId="0" fontId="4" fillId="16" borderId="47" xfId="0" applyFont="1" applyFill="1" applyBorder="1" applyAlignment="1" applyProtection="1">
      <alignment horizontal="center" vertical="center"/>
    </xf>
    <xf numFmtId="0" fontId="4" fillId="16" borderId="50" xfId="0" applyFont="1" applyFill="1" applyBorder="1" applyAlignment="1" applyProtection="1">
      <alignment horizontal="center" vertical="center"/>
    </xf>
    <xf numFmtId="0" fontId="4" fillId="16" borderId="48" xfId="0" applyFont="1" applyFill="1" applyBorder="1" applyAlignment="1" applyProtection="1">
      <alignment horizontal="center" vertical="center"/>
    </xf>
    <xf numFmtId="0" fontId="4" fillId="16" borderId="7" xfId="0" applyFont="1" applyFill="1" applyBorder="1" applyAlignment="1" applyProtection="1">
      <alignment horizontal="center" vertical="center"/>
    </xf>
    <xf numFmtId="0" fontId="22" fillId="23" borderId="51" xfId="0" applyFont="1" applyFill="1" applyBorder="1" applyAlignment="1" applyProtection="1">
      <alignment horizontal="center" vertical="center" wrapText="1"/>
    </xf>
    <xf numFmtId="0" fontId="20" fillId="24" borderId="13" xfId="0" applyFont="1" applyFill="1" applyBorder="1" applyAlignment="1" applyProtection="1">
      <alignment horizontal="center" vertical="center" wrapText="1"/>
    </xf>
    <xf numFmtId="0" fontId="21" fillId="3" borderId="21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19" fillId="19" borderId="0" xfId="0" applyFont="1" applyFill="1" applyAlignment="1" applyProtection="1">
      <alignment horizontal="center" vertical="center"/>
    </xf>
    <xf numFmtId="0" fontId="27" fillId="19" borderId="0" xfId="0" applyFont="1" applyFill="1" applyAlignment="1" applyProtection="1">
      <alignment horizontal="center" vertical="center"/>
    </xf>
    <xf numFmtId="0" fontId="0" fillId="3" borderId="0" xfId="0" applyFont="1" applyFill="1" applyBorder="1" applyAlignment="1" applyProtection="1">
      <alignment horizontal="center" vertical="center"/>
    </xf>
    <xf numFmtId="2" fontId="0" fillId="21" borderId="12" xfId="0" applyNumberFormat="1" applyFill="1" applyBorder="1" applyAlignment="1" applyProtection="1">
      <alignment horizontal="center" vertical="center"/>
    </xf>
    <xf numFmtId="1" fontId="0" fillId="3" borderId="0" xfId="0" applyNumberFormat="1" applyFont="1" applyFill="1" applyBorder="1" applyAlignment="1" applyProtection="1">
      <alignment horizontal="center" vertical="center"/>
      <protection locked="0"/>
    </xf>
    <xf numFmtId="2" fontId="0" fillId="16" borderId="12" xfId="0" applyNumberFormat="1" applyFill="1" applyBorder="1" applyAlignment="1" applyProtection="1">
      <alignment horizontal="center" vertical="center"/>
    </xf>
    <xf numFmtId="1" fontId="0" fillId="3" borderId="0" xfId="0" applyNumberFormat="1" applyFill="1" applyBorder="1" applyAlignment="1" applyProtection="1">
      <alignment horizontal="center" vertical="center"/>
      <protection locked="0"/>
    </xf>
    <xf numFmtId="0" fontId="2" fillId="9" borderId="0" xfId="0" applyFont="1" applyFill="1" applyBorder="1" applyAlignment="1" applyProtection="1">
      <alignment horizontal="center" vertical="center"/>
    </xf>
    <xf numFmtId="1" fontId="2" fillId="9" borderId="0" xfId="0" applyNumberFormat="1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0" xfId="3" applyFont="1" applyFill="1" applyBorder="1" applyAlignment="1" applyProtection="1">
      <alignment horizontal="center" vertical="center"/>
    </xf>
    <xf numFmtId="0" fontId="28" fillId="3" borderId="0" xfId="0" applyFont="1" applyFill="1" applyAlignment="1" applyProtection="1">
      <alignment horizontal="center" vertical="center"/>
    </xf>
    <xf numFmtId="0" fontId="0" fillId="11" borderId="0" xfId="0" applyFill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right" vertical="center"/>
      <protection locked="0"/>
    </xf>
    <xf numFmtId="0" fontId="7" fillId="3" borderId="20" xfId="0" applyFont="1" applyFill="1" applyBorder="1" applyAlignment="1" applyProtection="1">
      <alignment horizontal="right" vertical="center"/>
      <protection locked="0"/>
    </xf>
    <xf numFmtId="0" fontId="7" fillId="3" borderId="13" xfId="0" applyFont="1" applyFill="1" applyBorder="1" applyAlignment="1" applyProtection="1">
      <alignment horizontal="right" vertical="center"/>
      <protection locked="0"/>
    </xf>
    <xf numFmtId="0" fontId="5" fillId="3" borderId="55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4" fillId="9" borderId="5" xfId="0" applyFont="1" applyFill="1" applyBorder="1" applyAlignment="1" applyProtection="1">
      <alignment horizontal="center" vertical="center"/>
    </xf>
    <xf numFmtId="0" fontId="13" fillId="9" borderId="17" xfId="0" applyFont="1" applyFill="1" applyBorder="1" applyAlignment="1" applyProtection="1">
      <alignment horizontal="center" vertical="center" wrapText="1"/>
      <protection locked="0"/>
    </xf>
    <xf numFmtId="0" fontId="13" fillId="9" borderId="16" xfId="0" applyFont="1" applyFill="1" applyBorder="1" applyAlignment="1" applyProtection="1">
      <alignment horizontal="center" vertical="center" wrapText="1"/>
      <protection locked="0"/>
    </xf>
    <xf numFmtId="0" fontId="13" fillId="9" borderId="26" xfId="0" applyFont="1" applyFill="1" applyBorder="1" applyAlignment="1" applyProtection="1">
      <alignment horizontal="center" vertical="center" wrapText="1"/>
      <protection locked="0"/>
    </xf>
    <xf numFmtId="0" fontId="13" fillId="9" borderId="25" xfId="0" applyFont="1" applyFill="1" applyBorder="1" applyAlignment="1" applyProtection="1">
      <alignment horizontal="center" vertical="center" wrapText="1"/>
      <protection locked="0"/>
    </xf>
    <xf numFmtId="0" fontId="13" fillId="9" borderId="30" xfId="0" applyFont="1" applyFill="1" applyBorder="1" applyAlignment="1" applyProtection="1">
      <alignment horizontal="center" vertical="center" wrapText="1"/>
      <protection locked="0"/>
    </xf>
    <xf numFmtId="0" fontId="13" fillId="9" borderId="29" xfId="0" applyFont="1" applyFill="1" applyBorder="1" applyAlignment="1" applyProtection="1">
      <alignment horizontal="center" vertical="center" wrapText="1"/>
      <protection locked="0"/>
    </xf>
    <xf numFmtId="0" fontId="12" fillId="9" borderId="1" xfId="0" applyFont="1" applyFill="1" applyBorder="1" applyAlignment="1" applyProtection="1">
      <alignment horizontal="center" vertical="center"/>
    </xf>
    <xf numFmtId="0" fontId="30" fillId="9" borderId="45" xfId="0" applyFont="1" applyFill="1" applyBorder="1" applyAlignment="1" applyProtection="1">
      <alignment horizontal="center" vertical="center" wrapText="1"/>
      <protection locked="0"/>
    </xf>
    <xf numFmtId="0" fontId="30" fillId="9" borderId="21" xfId="0" applyFont="1" applyFill="1" applyBorder="1" applyAlignment="1" applyProtection="1">
      <alignment horizontal="center" vertical="center" wrapText="1"/>
      <protection locked="0"/>
    </xf>
    <xf numFmtId="0" fontId="30" fillId="9" borderId="46" xfId="0" applyFont="1" applyFill="1" applyBorder="1" applyAlignment="1" applyProtection="1">
      <alignment horizontal="center" vertical="center" wrapText="1"/>
      <protection locked="0"/>
    </xf>
    <xf numFmtId="0" fontId="0" fillId="22" borderId="22" xfId="0" applyFill="1" applyBorder="1" applyAlignment="1" applyProtection="1">
      <alignment horizontal="center" vertical="center"/>
    </xf>
    <xf numFmtId="0" fontId="26" fillId="11" borderId="21" xfId="0" applyFont="1" applyFill="1" applyBorder="1" applyAlignment="1" applyProtection="1">
      <alignment horizontal="left" vertical="center"/>
    </xf>
    <xf numFmtId="0" fontId="21" fillId="3" borderId="36" xfId="0" applyFont="1" applyFill="1" applyBorder="1" applyAlignment="1" applyProtection="1">
      <alignment horizontal="center" vertical="center" wrapText="1"/>
      <protection locked="0"/>
    </xf>
    <xf numFmtId="0" fontId="21" fillId="3" borderId="37" xfId="0" applyFont="1" applyFill="1" applyBorder="1" applyAlignment="1" applyProtection="1">
      <alignment horizontal="center" vertical="center" wrapText="1"/>
      <protection locked="0"/>
    </xf>
    <xf numFmtId="0" fontId="21" fillId="3" borderId="15" xfId="0" applyFont="1" applyFill="1" applyBorder="1" applyAlignment="1" applyProtection="1">
      <alignment horizontal="center" vertical="center" wrapText="1"/>
      <protection locked="0"/>
    </xf>
    <xf numFmtId="0" fontId="21" fillId="3" borderId="24" xfId="0" applyFont="1" applyFill="1" applyBorder="1" applyAlignment="1" applyProtection="1">
      <alignment horizontal="center" vertical="center" wrapText="1"/>
      <protection locked="0"/>
    </xf>
    <xf numFmtId="0" fontId="4" fillId="21" borderId="21" xfId="0" applyFont="1" applyFill="1" applyBorder="1" applyAlignment="1" applyProtection="1">
      <alignment horizontal="right" vertical="center"/>
    </xf>
    <xf numFmtId="0" fontId="4" fillId="16" borderId="21" xfId="0" applyFont="1" applyFill="1" applyBorder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/>
    </xf>
    <xf numFmtId="0" fontId="31" fillId="3" borderId="0" xfId="0" applyFont="1" applyFill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center" vertical="center"/>
    </xf>
    <xf numFmtId="0" fontId="0" fillId="19" borderId="0" xfId="0" applyFont="1" applyFill="1" applyAlignment="1" applyProtection="1">
      <alignment horizontal="left" vertical="center"/>
    </xf>
    <xf numFmtId="0" fontId="0" fillId="19" borderId="0" xfId="0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left" vertical="center"/>
    </xf>
    <xf numFmtId="0" fontId="29" fillId="19" borderId="0" xfId="0" applyFont="1" applyFill="1" applyAlignment="1" applyProtection="1">
      <alignment horizontal="center" vertical="center"/>
    </xf>
    <xf numFmtId="0" fontId="8" fillId="3" borderId="55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0" fontId="18" fillId="20" borderId="21" xfId="0" applyFont="1" applyFill="1" applyBorder="1" applyAlignment="1" applyProtection="1">
      <alignment horizontal="center" vertical="center"/>
    </xf>
    <xf numFmtId="0" fontId="12" fillId="11" borderId="21" xfId="0" applyFont="1" applyFill="1" applyBorder="1" applyAlignment="1" applyProtection="1">
      <alignment horizontal="left" vertical="center"/>
    </xf>
    <xf numFmtId="0" fontId="12" fillId="11" borderId="21" xfId="0" applyFont="1" applyFill="1" applyBorder="1" applyAlignment="1" applyProtection="1">
      <alignment horizontal="center" vertical="center"/>
    </xf>
    <xf numFmtId="0" fontId="0" fillId="11" borderId="21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</xf>
    <xf numFmtId="0" fontId="4" fillId="2" borderId="61" xfId="0" applyFont="1" applyFill="1" applyBorder="1" applyAlignment="1" applyProtection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</xf>
    <xf numFmtId="0" fontId="4" fillId="9" borderId="1" xfId="0" applyFont="1" applyFill="1" applyBorder="1" applyAlignment="1" applyProtection="1">
      <alignment horizontal="center" vertical="center"/>
    </xf>
    <xf numFmtId="0" fontId="4" fillId="2" borderId="56" xfId="0" applyFont="1" applyFill="1" applyBorder="1" applyAlignment="1" applyProtection="1">
      <alignment horizontal="center" vertical="center"/>
    </xf>
    <xf numFmtId="0" fontId="8" fillId="5" borderId="20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center" vertical="center"/>
    </xf>
    <xf numFmtId="0" fontId="8" fillId="5" borderId="60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32" fillId="6" borderId="21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1" fontId="4" fillId="13" borderId="21" xfId="0" applyNumberFormat="1" applyFont="1" applyFill="1" applyBorder="1" applyAlignment="1" applyProtection="1">
      <alignment horizontal="center" vertical="center"/>
    </xf>
    <xf numFmtId="0" fontId="11" fillId="8" borderId="21" xfId="0" applyFont="1" applyFill="1" applyBorder="1" applyAlignment="1" applyProtection="1">
      <alignment horizontal="center" vertical="center"/>
    </xf>
    <xf numFmtId="1" fontId="4" fillId="8" borderId="21" xfId="0" applyNumberFormat="1" applyFont="1" applyFill="1" applyBorder="1" applyAlignment="1" applyProtection="1">
      <alignment horizontal="center" vertical="center"/>
    </xf>
    <xf numFmtId="0" fontId="2" fillId="3" borderId="55" xfId="0" applyFont="1" applyFill="1" applyBorder="1" applyAlignment="1" applyProtection="1">
      <alignment horizontal="center" vertical="center"/>
    </xf>
    <xf numFmtId="1" fontId="2" fillId="3" borderId="55" xfId="0" applyNumberFormat="1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right" vertical="center"/>
      <protection locked="0"/>
    </xf>
    <xf numFmtId="0" fontId="7" fillId="3" borderId="64" xfId="0" applyFont="1" applyFill="1" applyBorder="1" applyAlignment="1" applyProtection="1">
      <alignment horizontal="right" vertical="center"/>
      <protection locked="0"/>
    </xf>
    <xf numFmtId="0" fontId="7" fillId="3" borderId="18" xfId="0" applyFont="1" applyFill="1" applyBorder="1" applyAlignment="1" applyProtection="1">
      <alignment horizontal="right" vertical="center"/>
      <protection locked="0"/>
    </xf>
    <xf numFmtId="0" fontId="8" fillId="12" borderId="21" xfId="0" applyFont="1" applyFill="1" applyBorder="1" applyAlignment="1" applyProtection="1">
      <alignment horizontal="center" vertical="center"/>
    </xf>
    <xf numFmtId="0" fontId="9" fillId="5" borderId="7" xfId="0" applyFont="1" applyFill="1" applyBorder="1" applyAlignment="1" applyProtection="1">
      <alignment horizontal="center" vertical="center"/>
    </xf>
    <xf numFmtId="0" fontId="9" fillId="5" borderId="2" xfId="0" applyFont="1" applyFill="1" applyBorder="1" applyAlignment="1" applyProtection="1"/>
    <xf numFmtId="0" fontId="4" fillId="21" borderId="66" xfId="0" applyFont="1" applyFill="1" applyBorder="1" applyAlignment="1" applyProtection="1">
      <alignment horizontal="center" vertical="center"/>
    </xf>
    <xf numFmtId="0" fontId="4" fillId="16" borderId="66" xfId="0" applyFont="1" applyFill="1" applyBorder="1" applyAlignment="1" applyProtection="1">
      <alignment horizontal="center" vertical="center"/>
    </xf>
    <xf numFmtId="0" fontId="4" fillId="2" borderId="64" xfId="0" applyFont="1" applyFill="1" applyBorder="1" applyAlignment="1" applyProtection="1">
      <alignment horizontal="center" vertical="center"/>
    </xf>
    <xf numFmtId="0" fontId="4" fillId="2" borderId="67" xfId="0" applyFont="1" applyFill="1" applyBorder="1" applyAlignment="1" applyProtection="1">
      <alignment horizontal="center" vertical="center"/>
    </xf>
    <xf numFmtId="0" fontId="4" fillId="2" borderId="68" xfId="0" applyFont="1" applyFill="1" applyBorder="1" applyAlignment="1" applyProtection="1">
      <alignment horizontal="center" vertical="center"/>
    </xf>
    <xf numFmtId="0" fontId="9" fillId="5" borderId="18" xfId="0" applyFont="1" applyFill="1" applyBorder="1" applyAlignment="1" applyProtection="1">
      <alignment horizontal="center" vertical="center"/>
    </xf>
    <xf numFmtId="0" fontId="18" fillId="20" borderId="12" xfId="0" applyFont="1" applyFill="1" applyBorder="1" applyAlignment="1" applyProtection="1">
      <alignment horizontal="center" vertical="center"/>
    </xf>
    <xf numFmtId="0" fontId="9" fillId="5" borderId="14" xfId="0" applyFont="1" applyFill="1" applyBorder="1" applyAlignment="1" applyProtection="1">
      <alignment horizontal="center"/>
    </xf>
    <xf numFmtId="0" fontId="33" fillId="5" borderId="0" xfId="0" applyFont="1" applyFill="1"/>
    <xf numFmtId="0" fontId="34" fillId="3" borderId="0" xfId="1" applyFont="1" applyFill="1" applyAlignment="1" applyProtection="1">
      <alignment horizontal="center"/>
    </xf>
    <xf numFmtId="0" fontId="35" fillId="5" borderId="0" xfId="0" applyFont="1" applyFill="1"/>
    <xf numFmtId="0" fontId="35" fillId="5" borderId="0" xfId="0" applyFont="1" applyFill="1" applyAlignment="1" applyProtection="1">
      <alignment horizontal="center" vertical="center"/>
    </xf>
    <xf numFmtId="0" fontId="35" fillId="5" borderId="0" xfId="0" applyFont="1" applyFill="1" applyAlignment="1" applyProtection="1">
      <alignment horizontal="right" vertical="center"/>
    </xf>
    <xf numFmtId="0" fontId="3" fillId="3" borderId="0" xfId="1" applyFill="1" applyAlignment="1" applyProtection="1">
      <alignment horizontal="center" vertical="center"/>
    </xf>
    <xf numFmtId="0" fontId="2" fillId="0" borderId="0" xfId="0" applyFont="1"/>
    <xf numFmtId="0" fontId="5" fillId="25" borderId="63" xfId="0" applyFont="1" applyFill="1" applyBorder="1" applyAlignment="1" applyProtection="1">
      <alignment horizontal="center" vertical="center"/>
    </xf>
    <xf numFmtId="0" fontId="5" fillId="25" borderId="62" xfId="0" applyFont="1" applyFill="1" applyBorder="1" applyAlignment="1" applyProtection="1">
      <alignment horizontal="center" vertical="center"/>
    </xf>
    <xf numFmtId="0" fontId="5" fillId="9" borderId="11" xfId="0" applyFont="1" applyFill="1" applyBorder="1" applyAlignment="1" applyProtection="1">
      <alignment horizontal="center" vertical="center"/>
    </xf>
    <xf numFmtId="0" fontId="5" fillId="9" borderId="10" xfId="0" applyFont="1" applyFill="1" applyBorder="1" applyAlignment="1" applyProtection="1">
      <alignment horizontal="center" vertical="center"/>
    </xf>
    <xf numFmtId="0" fontId="5" fillId="25" borderId="11" xfId="0" applyFont="1" applyFill="1" applyBorder="1" applyAlignment="1" applyProtection="1">
      <alignment horizontal="center" vertical="center" wrapText="1" shrinkToFit="1"/>
    </xf>
    <xf numFmtId="0" fontId="5" fillId="25" borderId="10" xfId="0" applyFont="1" applyFill="1" applyBorder="1" applyAlignment="1" applyProtection="1">
      <alignment horizontal="center" vertical="center" wrapText="1" shrinkToFit="1"/>
    </xf>
    <xf numFmtId="0" fontId="4" fillId="17" borderId="8" xfId="0" applyFont="1" applyFill="1" applyBorder="1" applyAlignment="1" applyProtection="1">
      <alignment horizontal="center" vertical="center"/>
    </xf>
    <xf numFmtId="0" fontId="4" fillId="17" borderId="62" xfId="0" applyFont="1" applyFill="1" applyBorder="1" applyAlignment="1" applyProtection="1">
      <alignment horizontal="center" vertical="center"/>
    </xf>
    <xf numFmtId="0" fontId="2" fillId="25" borderId="0" xfId="0" applyFont="1" applyFill="1" applyAlignment="1" applyProtection="1">
      <alignment horizontal="center" vertical="center" wrapText="1" shrinkToFit="1"/>
    </xf>
    <xf numFmtId="0" fontId="23" fillId="23" borderId="58" xfId="0" applyFont="1" applyFill="1" applyBorder="1" applyAlignment="1" applyProtection="1">
      <alignment horizontal="center" vertical="center"/>
    </xf>
    <xf numFmtId="0" fontId="23" fillId="23" borderId="59" xfId="0" applyFont="1" applyFill="1" applyBorder="1" applyAlignment="1" applyProtection="1">
      <alignment horizontal="center" vertical="center"/>
    </xf>
    <xf numFmtId="0" fontId="23" fillId="23" borderId="26" xfId="0" applyFont="1" applyFill="1" applyBorder="1" applyAlignment="1" applyProtection="1">
      <alignment horizontal="center" vertical="center"/>
    </xf>
    <xf numFmtId="0" fontId="12" fillId="9" borderId="1" xfId="0" applyFont="1" applyFill="1" applyBorder="1" applyAlignment="1" applyProtection="1">
      <alignment horizontal="center" vertical="center"/>
    </xf>
    <xf numFmtId="0" fontId="12" fillId="9" borderId="65" xfId="0" applyFont="1" applyFill="1" applyBorder="1" applyAlignment="1" applyProtection="1">
      <alignment horizontal="center" vertical="center"/>
    </xf>
    <xf numFmtId="0" fontId="5" fillId="25" borderId="21" xfId="0" applyFont="1" applyFill="1" applyBorder="1" applyAlignment="1" applyProtection="1">
      <alignment horizontal="center" vertical="center"/>
    </xf>
    <xf numFmtId="0" fontId="12" fillId="9" borderId="21" xfId="0" applyFont="1" applyFill="1" applyBorder="1" applyAlignment="1" applyProtection="1">
      <alignment horizontal="center" vertical="center"/>
    </xf>
    <xf numFmtId="0" fontId="5" fillId="25" borderId="4" xfId="0" applyFont="1" applyFill="1" applyBorder="1" applyAlignment="1" applyProtection="1">
      <alignment horizontal="center" vertical="center" wrapText="1" shrinkToFit="1"/>
    </xf>
    <xf numFmtId="0" fontId="5" fillId="25" borderId="5" xfId="0" applyFont="1" applyFill="1" applyBorder="1" applyAlignment="1" applyProtection="1">
      <alignment horizontal="center" vertical="center" wrapText="1" shrinkToFit="1"/>
    </xf>
    <xf numFmtId="0" fontId="4" fillId="17" borderId="5" xfId="0" applyFont="1" applyFill="1" applyBorder="1" applyAlignment="1" applyProtection="1">
      <alignment horizontal="center" vertical="center"/>
    </xf>
    <xf numFmtId="0" fontId="4" fillId="17" borderId="6" xfId="0" applyFont="1" applyFill="1" applyBorder="1" applyAlignment="1" applyProtection="1">
      <alignment horizontal="center" vertical="center"/>
    </xf>
    <xf numFmtId="0" fontId="5" fillId="3" borderId="55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0" fillId="3" borderId="55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1" fontId="2" fillId="3" borderId="22" xfId="0" applyNumberFormat="1" applyFont="1" applyFill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4" fillId="17" borderId="1" xfId="0" applyFont="1" applyFill="1" applyBorder="1" applyAlignment="1" applyProtection="1">
      <alignment horizontal="center" vertical="center"/>
    </xf>
    <xf numFmtId="0" fontId="4" fillId="17" borderId="56" xfId="0" applyFont="1" applyFill="1" applyBorder="1" applyAlignment="1" applyProtection="1">
      <alignment horizontal="center" vertical="center"/>
    </xf>
    <xf numFmtId="0" fontId="5" fillId="23" borderId="12" xfId="0" applyFont="1" applyFill="1" applyBorder="1" applyAlignment="1" applyProtection="1">
      <alignment horizontal="center" vertical="center"/>
    </xf>
    <xf numFmtId="0" fontId="5" fillId="23" borderId="22" xfId="0" applyFont="1" applyFill="1" applyBorder="1" applyAlignment="1" applyProtection="1">
      <alignment horizontal="center" vertical="center"/>
    </xf>
    <xf numFmtId="0" fontId="5" fillId="23" borderId="14" xfId="0" applyFont="1" applyFill="1" applyBorder="1" applyAlignment="1" applyProtection="1">
      <alignment horizontal="center" vertical="center"/>
    </xf>
    <xf numFmtId="0" fontId="5" fillId="23" borderId="21" xfId="0" applyFont="1" applyFill="1" applyBorder="1" applyAlignment="1" applyProtection="1">
      <alignment horizontal="center" vertical="center"/>
    </xf>
    <xf numFmtId="0" fontId="5" fillId="25" borderId="4" xfId="0" applyFont="1" applyFill="1" applyBorder="1" applyAlignment="1" applyProtection="1">
      <alignment horizontal="center" vertical="center"/>
    </xf>
    <xf numFmtId="0" fontId="5" fillId="25" borderId="6" xfId="0" applyFont="1" applyFill="1" applyBorder="1" applyAlignment="1" applyProtection="1">
      <alignment horizontal="center" vertical="center"/>
    </xf>
    <xf numFmtId="0" fontId="5" fillId="25" borderId="61" xfId="0" applyFont="1" applyFill="1" applyBorder="1" applyAlignment="1" applyProtection="1">
      <alignment horizontal="center" vertical="center"/>
    </xf>
    <xf numFmtId="0" fontId="5" fillId="25" borderId="1" xfId="0" applyFont="1" applyFill="1" applyBorder="1" applyAlignment="1" applyProtection="1">
      <alignment horizontal="center" vertical="center"/>
    </xf>
    <xf numFmtId="0" fontId="5" fillId="25" borderId="53" xfId="0" applyFont="1" applyFill="1" applyBorder="1" applyAlignment="1" applyProtection="1">
      <alignment horizontal="center" vertical="center" wrapText="1" shrinkToFit="1"/>
    </xf>
    <xf numFmtId="0" fontId="5" fillId="25" borderId="54" xfId="0" applyFont="1" applyFill="1" applyBorder="1" applyAlignment="1" applyProtection="1">
      <alignment horizontal="center" vertical="center" wrapText="1" shrinkToFit="1"/>
    </xf>
    <xf numFmtId="0" fontId="5" fillId="25" borderId="21" xfId="0" applyFont="1" applyFill="1" applyBorder="1" applyAlignment="1" applyProtection="1">
      <alignment horizontal="center" vertical="center" wrapText="1" shrinkToFit="1"/>
    </xf>
    <xf numFmtId="0" fontId="4" fillId="3" borderId="52" xfId="0" applyFont="1" applyFill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2" fillId="25" borderId="0" xfId="0" applyFont="1" applyFill="1" applyAlignment="1" applyProtection="1">
      <alignment horizontal="center" vertical="center"/>
    </xf>
    <xf numFmtId="0" fontId="5" fillId="25" borderId="38" xfId="0" applyFont="1" applyFill="1" applyBorder="1" applyAlignment="1" applyProtection="1">
      <alignment horizontal="center" vertical="center"/>
    </xf>
    <xf numFmtId="0" fontId="5" fillId="9" borderId="53" xfId="0" applyFont="1" applyFill="1" applyBorder="1" applyAlignment="1" applyProtection="1">
      <alignment horizontal="center" vertical="center"/>
    </xf>
    <xf numFmtId="0" fontId="5" fillId="9" borderId="54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5">
    <cellStyle name="Correcto" xfId="2" builtinId="26"/>
    <cellStyle name="Hiperligação" xfId="1" builtinId="8"/>
    <cellStyle name="Incorrecto" xfId="3" builtinId="27"/>
    <cellStyle name="Normal" xfId="0" builtinId="0"/>
    <cellStyle name="Nota" xfId="4" builtinId="1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190500</xdr:colOff>
      <xdr:row>21</xdr:row>
      <xdr:rowOff>13609</xdr:rowOff>
    </xdr:from>
    <xdr:to>
      <xdr:col>52</xdr:col>
      <xdr:colOff>0</xdr:colOff>
      <xdr:row>23</xdr:row>
      <xdr:rowOff>163286</xdr:rowOff>
    </xdr:to>
    <xdr:sp macro="" textlink="">
      <xdr:nvSpPr>
        <xdr:cNvPr id="2" name="CaixaDeTexto 1"/>
        <xdr:cNvSpPr txBox="1"/>
      </xdr:nvSpPr>
      <xdr:spPr>
        <a:xfrm>
          <a:off x="29546550" y="6014359"/>
          <a:ext cx="2905125" cy="721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PT" sz="1100"/>
            <a:t>Nota:</a:t>
          </a:r>
        </a:p>
        <a:p>
          <a:r>
            <a:rPr lang="pt-PT" sz="1100"/>
            <a:t>A DIFERENÇA</a:t>
          </a:r>
          <a:r>
            <a:rPr lang="pt-PT" sz="1100" baseline="0"/>
            <a:t> tem que dar </a:t>
          </a:r>
          <a:r>
            <a:rPr lang="pt-PT" sz="1100" b="1" baseline="0">
              <a:solidFill>
                <a:srgbClr val="FF0000"/>
              </a:solidFill>
            </a:rPr>
            <a:t>ZERO</a:t>
          </a:r>
          <a:endParaRPr lang="pt-PT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42</xdr:col>
      <xdr:colOff>557894</xdr:colOff>
      <xdr:row>19</xdr:row>
      <xdr:rowOff>122464</xdr:rowOff>
    </xdr:from>
    <xdr:to>
      <xdr:col>44</xdr:col>
      <xdr:colOff>163286</xdr:colOff>
      <xdr:row>21</xdr:row>
      <xdr:rowOff>81642</xdr:rowOff>
    </xdr:to>
    <xdr:sp macro="" textlink="">
      <xdr:nvSpPr>
        <xdr:cNvPr id="3" name="Seta curvada à direita 2"/>
        <xdr:cNvSpPr/>
      </xdr:nvSpPr>
      <xdr:spPr>
        <a:xfrm>
          <a:off x="29180519" y="5551714"/>
          <a:ext cx="338817" cy="530678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0</xdr:col>
      <xdr:colOff>326572</xdr:colOff>
      <xdr:row>1</xdr:row>
      <xdr:rowOff>95250</xdr:rowOff>
    </xdr:from>
    <xdr:to>
      <xdr:col>0</xdr:col>
      <xdr:colOff>517072</xdr:colOff>
      <xdr:row>1</xdr:row>
      <xdr:rowOff>244928</xdr:rowOff>
    </xdr:to>
    <xdr:sp macro="" textlink="">
      <xdr:nvSpPr>
        <xdr:cNvPr id="5" name="Seta para a direita 4"/>
        <xdr:cNvSpPr/>
      </xdr:nvSpPr>
      <xdr:spPr>
        <a:xfrm>
          <a:off x="326572" y="381000"/>
          <a:ext cx="190500" cy="149678"/>
        </a:xfrm>
        <a:prstGeom prst="right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</xdr:col>
      <xdr:colOff>163287</xdr:colOff>
      <xdr:row>4</xdr:row>
      <xdr:rowOff>122464</xdr:rowOff>
    </xdr:from>
    <xdr:to>
      <xdr:col>1</xdr:col>
      <xdr:colOff>326573</xdr:colOff>
      <xdr:row>5</xdr:row>
      <xdr:rowOff>40821</xdr:rowOff>
    </xdr:to>
    <xdr:sp macro="" textlink="">
      <xdr:nvSpPr>
        <xdr:cNvPr id="6" name="Seta para baixo 5"/>
        <xdr:cNvSpPr/>
      </xdr:nvSpPr>
      <xdr:spPr>
        <a:xfrm>
          <a:off x="858612" y="126546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3</xdr:col>
      <xdr:colOff>136071</xdr:colOff>
      <xdr:row>4</xdr:row>
      <xdr:rowOff>136071</xdr:rowOff>
    </xdr:from>
    <xdr:to>
      <xdr:col>3</xdr:col>
      <xdr:colOff>299357</xdr:colOff>
      <xdr:row>5</xdr:row>
      <xdr:rowOff>54428</xdr:rowOff>
    </xdr:to>
    <xdr:sp macro="" textlink="">
      <xdr:nvSpPr>
        <xdr:cNvPr id="7" name="Seta para baixo 6"/>
        <xdr:cNvSpPr/>
      </xdr:nvSpPr>
      <xdr:spPr>
        <a:xfrm>
          <a:off x="3050721" y="127907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13</xdr:col>
      <xdr:colOff>26080</xdr:colOff>
      <xdr:row>4</xdr:row>
      <xdr:rowOff>19957</xdr:rowOff>
    </xdr:from>
    <xdr:to>
      <xdr:col>13</xdr:col>
      <xdr:colOff>189366</xdr:colOff>
      <xdr:row>4</xdr:row>
      <xdr:rowOff>224064</xdr:rowOff>
    </xdr:to>
    <xdr:sp macro="" textlink="">
      <xdr:nvSpPr>
        <xdr:cNvPr id="8" name="Seta para baixo 7"/>
        <xdr:cNvSpPr/>
      </xdr:nvSpPr>
      <xdr:spPr>
        <a:xfrm>
          <a:off x="11146518" y="1805895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14</xdr:col>
      <xdr:colOff>24828</xdr:colOff>
      <xdr:row>4</xdr:row>
      <xdr:rowOff>18711</xdr:rowOff>
    </xdr:from>
    <xdr:to>
      <xdr:col>14</xdr:col>
      <xdr:colOff>188114</xdr:colOff>
      <xdr:row>4</xdr:row>
      <xdr:rowOff>222818</xdr:rowOff>
    </xdr:to>
    <xdr:sp macro="" textlink="">
      <xdr:nvSpPr>
        <xdr:cNvPr id="9" name="Seta para baixo 8"/>
        <xdr:cNvSpPr/>
      </xdr:nvSpPr>
      <xdr:spPr>
        <a:xfrm>
          <a:off x="11752484" y="1804649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17</xdr:col>
      <xdr:colOff>3608</xdr:colOff>
      <xdr:row>4</xdr:row>
      <xdr:rowOff>25066</xdr:rowOff>
    </xdr:from>
    <xdr:to>
      <xdr:col>17</xdr:col>
      <xdr:colOff>166894</xdr:colOff>
      <xdr:row>4</xdr:row>
      <xdr:rowOff>229173</xdr:rowOff>
    </xdr:to>
    <xdr:sp macro="" textlink="">
      <xdr:nvSpPr>
        <xdr:cNvPr id="12" name="Seta para baixo 11"/>
        <xdr:cNvSpPr/>
      </xdr:nvSpPr>
      <xdr:spPr>
        <a:xfrm>
          <a:off x="12445639" y="181100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18</xdr:col>
      <xdr:colOff>24468</xdr:colOff>
      <xdr:row>4</xdr:row>
      <xdr:rowOff>19852</xdr:rowOff>
    </xdr:from>
    <xdr:to>
      <xdr:col>18</xdr:col>
      <xdr:colOff>187754</xdr:colOff>
      <xdr:row>4</xdr:row>
      <xdr:rowOff>223959</xdr:rowOff>
    </xdr:to>
    <xdr:sp macro="" textlink="">
      <xdr:nvSpPr>
        <xdr:cNvPr id="13" name="Seta para baixo 12"/>
        <xdr:cNvSpPr/>
      </xdr:nvSpPr>
      <xdr:spPr>
        <a:xfrm>
          <a:off x="13073718" y="1805790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27</xdr:col>
      <xdr:colOff>384175</xdr:colOff>
      <xdr:row>20</xdr:row>
      <xdr:rowOff>1</xdr:rowOff>
    </xdr:from>
    <xdr:to>
      <xdr:col>31</xdr:col>
      <xdr:colOff>31750</xdr:colOff>
      <xdr:row>21</xdr:row>
      <xdr:rowOff>206375</xdr:rowOff>
    </xdr:to>
    <xdr:sp macro="" textlink="">
      <xdr:nvSpPr>
        <xdr:cNvPr id="20" name="CaixaDeTexto 19"/>
        <xdr:cNvSpPr txBox="1"/>
      </xdr:nvSpPr>
      <xdr:spPr>
        <a:xfrm>
          <a:off x="21878925" y="6096001"/>
          <a:ext cx="1743075" cy="49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PT" sz="1100"/>
            <a:t>vitória = 2 pontos;</a:t>
          </a:r>
        </a:p>
        <a:p>
          <a:r>
            <a:rPr lang="pt-PT" sz="1100"/>
            <a:t>derrota</a:t>
          </a:r>
          <a:r>
            <a:rPr lang="pt-PT" sz="1100" baseline="0"/>
            <a:t> = 1 ponto;</a:t>
          </a:r>
        </a:p>
        <a:p>
          <a:endParaRPr lang="pt-PT" sz="1100" baseline="0"/>
        </a:p>
      </xdr:txBody>
    </xdr:sp>
    <xdr:clientData/>
  </xdr:twoCellAnchor>
  <xdr:twoCellAnchor>
    <xdr:from>
      <xdr:col>62</xdr:col>
      <xdr:colOff>28575</xdr:colOff>
      <xdr:row>4</xdr:row>
      <xdr:rowOff>21434</xdr:rowOff>
    </xdr:from>
    <xdr:to>
      <xdr:col>62</xdr:col>
      <xdr:colOff>191861</xdr:colOff>
      <xdr:row>4</xdr:row>
      <xdr:rowOff>225541</xdr:rowOff>
    </xdr:to>
    <xdr:sp macro="" textlink="">
      <xdr:nvSpPr>
        <xdr:cNvPr id="21" name="Seta para baixo 20"/>
        <xdr:cNvSpPr/>
      </xdr:nvSpPr>
      <xdr:spPr>
        <a:xfrm>
          <a:off x="32818388" y="1807372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63</xdr:col>
      <xdr:colOff>28575</xdr:colOff>
      <xdr:row>4</xdr:row>
      <xdr:rowOff>21434</xdr:rowOff>
    </xdr:from>
    <xdr:to>
      <xdr:col>63</xdr:col>
      <xdr:colOff>191861</xdr:colOff>
      <xdr:row>4</xdr:row>
      <xdr:rowOff>225541</xdr:rowOff>
    </xdr:to>
    <xdr:sp macro="" textlink="">
      <xdr:nvSpPr>
        <xdr:cNvPr id="22" name="Seta para baixo 21"/>
        <xdr:cNvSpPr/>
      </xdr:nvSpPr>
      <xdr:spPr>
        <a:xfrm>
          <a:off x="33425606" y="1807372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66</xdr:col>
      <xdr:colOff>14288</xdr:colOff>
      <xdr:row>4</xdr:row>
      <xdr:rowOff>19053</xdr:rowOff>
    </xdr:from>
    <xdr:to>
      <xdr:col>66</xdr:col>
      <xdr:colOff>177574</xdr:colOff>
      <xdr:row>4</xdr:row>
      <xdr:rowOff>223160</xdr:rowOff>
    </xdr:to>
    <xdr:sp macro="" textlink="">
      <xdr:nvSpPr>
        <xdr:cNvPr id="25" name="Seta para baixo 24"/>
        <xdr:cNvSpPr/>
      </xdr:nvSpPr>
      <xdr:spPr>
        <a:xfrm>
          <a:off x="34137601" y="180499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67</xdr:col>
      <xdr:colOff>14288</xdr:colOff>
      <xdr:row>4</xdr:row>
      <xdr:rowOff>21434</xdr:rowOff>
    </xdr:from>
    <xdr:to>
      <xdr:col>67</xdr:col>
      <xdr:colOff>177574</xdr:colOff>
      <xdr:row>4</xdr:row>
      <xdr:rowOff>225541</xdr:rowOff>
    </xdr:to>
    <xdr:sp macro="" textlink="">
      <xdr:nvSpPr>
        <xdr:cNvPr id="26" name="Seta para baixo 25"/>
        <xdr:cNvSpPr/>
      </xdr:nvSpPr>
      <xdr:spPr>
        <a:xfrm>
          <a:off x="34744819" y="1807372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1</xdr:col>
      <xdr:colOff>142875</xdr:colOff>
      <xdr:row>15</xdr:row>
      <xdr:rowOff>154782</xdr:rowOff>
    </xdr:from>
    <xdr:to>
      <xdr:col>1</xdr:col>
      <xdr:colOff>1305087</xdr:colOff>
      <xdr:row>19</xdr:row>
      <xdr:rowOff>250205</xdr:rowOff>
    </xdr:to>
    <xdr:pic>
      <xdr:nvPicPr>
        <xdr:cNvPr id="27" name="Imagem 26" descr="logoBocciaCent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4441032"/>
          <a:ext cx="1162212" cy="1238423"/>
        </a:xfrm>
        <a:prstGeom prst="rect">
          <a:avLst/>
        </a:prstGeom>
      </xdr:spPr>
    </xdr:pic>
    <xdr:clientData/>
  </xdr:twoCellAnchor>
  <xdr:twoCellAnchor>
    <xdr:from>
      <xdr:col>6</xdr:col>
      <xdr:colOff>962025</xdr:colOff>
      <xdr:row>3</xdr:row>
      <xdr:rowOff>632733</xdr:rowOff>
    </xdr:from>
    <xdr:to>
      <xdr:col>7</xdr:col>
      <xdr:colOff>18030</xdr:colOff>
      <xdr:row>4</xdr:row>
      <xdr:rowOff>170090</xdr:rowOff>
    </xdr:to>
    <xdr:sp macro="" textlink="">
      <xdr:nvSpPr>
        <xdr:cNvPr id="41" name="Seta para baixo 40"/>
        <xdr:cNvSpPr/>
      </xdr:nvSpPr>
      <xdr:spPr>
        <a:xfrm>
          <a:off x="5891213" y="175192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57</xdr:col>
      <xdr:colOff>963726</xdr:colOff>
      <xdr:row>4</xdr:row>
      <xdr:rowOff>0</xdr:rowOff>
    </xdr:from>
    <xdr:to>
      <xdr:col>57</xdr:col>
      <xdr:colOff>1127012</xdr:colOff>
      <xdr:row>4</xdr:row>
      <xdr:rowOff>204107</xdr:rowOff>
    </xdr:to>
    <xdr:sp macro="" textlink="">
      <xdr:nvSpPr>
        <xdr:cNvPr id="30" name="Seta para baixo 29"/>
        <xdr:cNvSpPr/>
      </xdr:nvSpPr>
      <xdr:spPr>
        <a:xfrm>
          <a:off x="27586101" y="1785938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3</xdr:col>
      <xdr:colOff>821531</xdr:colOff>
      <xdr:row>22</xdr:row>
      <xdr:rowOff>95250</xdr:rowOff>
    </xdr:from>
    <xdr:to>
      <xdr:col>3</xdr:col>
      <xdr:colOff>984817</xdr:colOff>
      <xdr:row>23</xdr:row>
      <xdr:rowOff>13607</xdr:rowOff>
    </xdr:to>
    <xdr:sp macro="" textlink="">
      <xdr:nvSpPr>
        <xdr:cNvPr id="24" name="Seta para baixo 23"/>
        <xdr:cNvSpPr/>
      </xdr:nvSpPr>
      <xdr:spPr>
        <a:xfrm>
          <a:off x="3369469" y="7024688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57</xdr:col>
      <xdr:colOff>1119187</xdr:colOff>
      <xdr:row>24</xdr:row>
      <xdr:rowOff>154782</xdr:rowOff>
    </xdr:from>
    <xdr:to>
      <xdr:col>58</xdr:col>
      <xdr:colOff>1126493</xdr:colOff>
      <xdr:row>28</xdr:row>
      <xdr:rowOff>250205</xdr:rowOff>
    </xdr:to>
    <xdr:pic>
      <xdr:nvPicPr>
        <xdr:cNvPr id="33" name="Imagem 32" descr="logoBocciaCent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741562" y="7655720"/>
          <a:ext cx="1162212" cy="1238423"/>
        </a:xfrm>
        <a:prstGeom prst="rect">
          <a:avLst/>
        </a:prstGeom>
      </xdr:spPr>
    </xdr:pic>
    <xdr:clientData/>
  </xdr:twoCellAnchor>
  <xdr:twoCellAnchor>
    <xdr:from>
      <xdr:col>6</xdr:col>
      <xdr:colOff>962025</xdr:colOff>
      <xdr:row>34</xdr:row>
      <xdr:rowOff>632733</xdr:rowOff>
    </xdr:from>
    <xdr:to>
      <xdr:col>7</xdr:col>
      <xdr:colOff>18030</xdr:colOff>
      <xdr:row>35</xdr:row>
      <xdr:rowOff>170090</xdr:rowOff>
    </xdr:to>
    <xdr:sp macro="" textlink="">
      <xdr:nvSpPr>
        <xdr:cNvPr id="34" name="Seta para baixo 33"/>
        <xdr:cNvSpPr/>
      </xdr:nvSpPr>
      <xdr:spPr>
        <a:xfrm>
          <a:off x="5891213" y="175192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</xdr:col>
      <xdr:colOff>1395721</xdr:colOff>
      <xdr:row>2</xdr:row>
      <xdr:rowOff>402422</xdr:rowOff>
    </xdr:from>
    <xdr:to>
      <xdr:col>1</xdr:col>
      <xdr:colOff>1586221</xdr:colOff>
      <xdr:row>3</xdr:row>
      <xdr:rowOff>4412</xdr:rowOff>
    </xdr:to>
    <xdr:sp macro="" textlink="">
      <xdr:nvSpPr>
        <xdr:cNvPr id="36" name="Seta para a direita 35"/>
        <xdr:cNvSpPr/>
      </xdr:nvSpPr>
      <xdr:spPr>
        <a:xfrm>
          <a:off x="2002940" y="973922"/>
          <a:ext cx="190500" cy="149678"/>
        </a:xfrm>
        <a:prstGeom prst="right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1</xdr:col>
      <xdr:colOff>571500</xdr:colOff>
      <xdr:row>28</xdr:row>
      <xdr:rowOff>95250</xdr:rowOff>
    </xdr:from>
    <xdr:to>
      <xdr:col>3</xdr:col>
      <xdr:colOff>592931</xdr:colOff>
      <xdr:row>34</xdr:row>
      <xdr:rowOff>200025</xdr:rowOff>
    </xdr:to>
    <xdr:pic>
      <xdr:nvPicPr>
        <xdr:cNvPr id="37" name="Imagem 3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719" y="8739188"/>
          <a:ext cx="1962150" cy="1819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190500</xdr:colOff>
      <xdr:row>21</xdr:row>
      <xdr:rowOff>13609</xdr:rowOff>
    </xdr:from>
    <xdr:to>
      <xdr:col>52</xdr:col>
      <xdr:colOff>0</xdr:colOff>
      <xdr:row>23</xdr:row>
      <xdr:rowOff>163286</xdr:rowOff>
    </xdr:to>
    <xdr:sp macro="" textlink="">
      <xdr:nvSpPr>
        <xdr:cNvPr id="2" name="CaixaDeTexto 1"/>
        <xdr:cNvSpPr txBox="1"/>
      </xdr:nvSpPr>
      <xdr:spPr>
        <a:xfrm>
          <a:off x="23526750" y="6662059"/>
          <a:ext cx="2524125" cy="721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PT" sz="1100"/>
            <a:t>Nota:</a:t>
          </a:r>
        </a:p>
        <a:p>
          <a:r>
            <a:rPr lang="pt-PT" sz="1100"/>
            <a:t>A DIFERENÇA</a:t>
          </a:r>
          <a:r>
            <a:rPr lang="pt-PT" sz="1100" baseline="0"/>
            <a:t> tem que dar </a:t>
          </a:r>
          <a:r>
            <a:rPr lang="pt-PT" sz="1100" b="1" baseline="0">
              <a:solidFill>
                <a:srgbClr val="FF0000"/>
              </a:solidFill>
            </a:rPr>
            <a:t>ZERO</a:t>
          </a:r>
          <a:endParaRPr lang="pt-PT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42</xdr:col>
      <xdr:colOff>557894</xdr:colOff>
      <xdr:row>19</xdr:row>
      <xdr:rowOff>122464</xdr:rowOff>
    </xdr:from>
    <xdr:to>
      <xdr:col>44</xdr:col>
      <xdr:colOff>163286</xdr:colOff>
      <xdr:row>21</xdr:row>
      <xdr:rowOff>81642</xdr:rowOff>
    </xdr:to>
    <xdr:sp macro="" textlink="">
      <xdr:nvSpPr>
        <xdr:cNvPr id="3" name="Seta curvada à direita 2"/>
        <xdr:cNvSpPr/>
      </xdr:nvSpPr>
      <xdr:spPr>
        <a:xfrm>
          <a:off x="23255969" y="6199414"/>
          <a:ext cx="243567" cy="530678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0</xdr:col>
      <xdr:colOff>326572</xdr:colOff>
      <xdr:row>1</xdr:row>
      <xdr:rowOff>95250</xdr:rowOff>
    </xdr:from>
    <xdr:to>
      <xdr:col>0</xdr:col>
      <xdr:colOff>517072</xdr:colOff>
      <xdr:row>1</xdr:row>
      <xdr:rowOff>244928</xdr:rowOff>
    </xdr:to>
    <xdr:sp macro="" textlink="">
      <xdr:nvSpPr>
        <xdr:cNvPr id="4" name="Seta para a direita 3"/>
        <xdr:cNvSpPr/>
      </xdr:nvSpPr>
      <xdr:spPr>
        <a:xfrm>
          <a:off x="326572" y="381000"/>
          <a:ext cx="190500" cy="149678"/>
        </a:xfrm>
        <a:prstGeom prst="right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</xdr:col>
      <xdr:colOff>163287</xdr:colOff>
      <xdr:row>4</xdr:row>
      <xdr:rowOff>122464</xdr:rowOff>
    </xdr:from>
    <xdr:to>
      <xdr:col>1</xdr:col>
      <xdr:colOff>326573</xdr:colOff>
      <xdr:row>5</xdr:row>
      <xdr:rowOff>40821</xdr:rowOff>
    </xdr:to>
    <xdr:sp macro="" textlink="">
      <xdr:nvSpPr>
        <xdr:cNvPr id="5" name="Seta para baixo 4"/>
        <xdr:cNvSpPr/>
      </xdr:nvSpPr>
      <xdr:spPr>
        <a:xfrm>
          <a:off x="772887" y="191316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3</xdr:col>
      <xdr:colOff>136071</xdr:colOff>
      <xdr:row>4</xdr:row>
      <xdr:rowOff>136071</xdr:rowOff>
    </xdr:from>
    <xdr:to>
      <xdr:col>3</xdr:col>
      <xdr:colOff>299357</xdr:colOff>
      <xdr:row>5</xdr:row>
      <xdr:rowOff>54428</xdr:rowOff>
    </xdr:to>
    <xdr:sp macro="" textlink="">
      <xdr:nvSpPr>
        <xdr:cNvPr id="6" name="Seta para baixo 5"/>
        <xdr:cNvSpPr/>
      </xdr:nvSpPr>
      <xdr:spPr>
        <a:xfrm>
          <a:off x="2688771" y="192677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13</xdr:col>
      <xdr:colOff>26080</xdr:colOff>
      <xdr:row>4</xdr:row>
      <xdr:rowOff>19957</xdr:rowOff>
    </xdr:from>
    <xdr:to>
      <xdr:col>13</xdr:col>
      <xdr:colOff>189366</xdr:colOff>
      <xdr:row>4</xdr:row>
      <xdr:rowOff>224064</xdr:rowOff>
    </xdr:to>
    <xdr:sp macro="" textlink="">
      <xdr:nvSpPr>
        <xdr:cNvPr id="7" name="Seta para baixo 6"/>
        <xdr:cNvSpPr/>
      </xdr:nvSpPr>
      <xdr:spPr>
        <a:xfrm>
          <a:off x="11160805" y="1810657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14</xdr:col>
      <xdr:colOff>24828</xdr:colOff>
      <xdr:row>4</xdr:row>
      <xdr:rowOff>18711</xdr:rowOff>
    </xdr:from>
    <xdr:to>
      <xdr:col>14</xdr:col>
      <xdr:colOff>188114</xdr:colOff>
      <xdr:row>4</xdr:row>
      <xdr:rowOff>222818</xdr:rowOff>
    </xdr:to>
    <xdr:sp macro="" textlink="">
      <xdr:nvSpPr>
        <xdr:cNvPr id="8" name="Seta para baixo 7"/>
        <xdr:cNvSpPr/>
      </xdr:nvSpPr>
      <xdr:spPr>
        <a:xfrm>
          <a:off x="11769153" y="1809411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17</xdr:col>
      <xdr:colOff>3608</xdr:colOff>
      <xdr:row>4</xdr:row>
      <xdr:rowOff>25066</xdr:rowOff>
    </xdr:from>
    <xdr:to>
      <xdr:col>17</xdr:col>
      <xdr:colOff>166894</xdr:colOff>
      <xdr:row>4</xdr:row>
      <xdr:rowOff>229173</xdr:rowOff>
    </xdr:to>
    <xdr:sp macro="" textlink="">
      <xdr:nvSpPr>
        <xdr:cNvPr id="9" name="Seta para baixo 8"/>
        <xdr:cNvSpPr/>
      </xdr:nvSpPr>
      <xdr:spPr>
        <a:xfrm>
          <a:off x="12462308" y="1815766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18</xdr:col>
      <xdr:colOff>24468</xdr:colOff>
      <xdr:row>4</xdr:row>
      <xdr:rowOff>19852</xdr:rowOff>
    </xdr:from>
    <xdr:to>
      <xdr:col>18</xdr:col>
      <xdr:colOff>187754</xdr:colOff>
      <xdr:row>4</xdr:row>
      <xdr:rowOff>223959</xdr:rowOff>
    </xdr:to>
    <xdr:sp macro="" textlink="">
      <xdr:nvSpPr>
        <xdr:cNvPr id="10" name="Seta para baixo 9"/>
        <xdr:cNvSpPr/>
      </xdr:nvSpPr>
      <xdr:spPr>
        <a:xfrm>
          <a:off x="13092768" y="1810552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27</xdr:col>
      <xdr:colOff>384175</xdr:colOff>
      <xdr:row>20</xdr:row>
      <xdr:rowOff>1</xdr:rowOff>
    </xdr:from>
    <xdr:to>
      <xdr:col>31</xdr:col>
      <xdr:colOff>31750</xdr:colOff>
      <xdr:row>21</xdr:row>
      <xdr:rowOff>206375</xdr:rowOff>
    </xdr:to>
    <xdr:sp macro="" textlink="">
      <xdr:nvSpPr>
        <xdr:cNvPr id="11" name="CaixaDeTexto 10"/>
        <xdr:cNvSpPr txBox="1"/>
      </xdr:nvSpPr>
      <xdr:spPr>
        <a:xfrm>
          <a:off x="18072100" y="6362701"/>
          <a:ext cx="1476375" cy="49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PT" sz="1100"/>
            <a:t>vitória = 2 pontos;</a:t>
          </a:r>
        </a:p>
        <a:p>
          <a:r>
            <a:rPr lang="pt-PT" sz="1100"/>
            <a:t>derrota</a:t>
          </a:r>
          <a:r>
            <a:rPr lang="pt-PT" sz="1100" baseline="0"/>
            <a:t> = 1 ponto;</a:t>
          </a:r>
        </a:p>
        <a:p>
          <a:endParaRPr lang="pt-PT" sz="1100" baseline="0"/>
        </a:p>
      </xdr:txBody>
    </xdr:sp>
    <xdr:clientData/>
  </xdr:twoCellAnchor>
  <xdr:twoCellAnchor>
    <xdr:from>
      <xdr:col>62</xdr:col>
      <xdr:colOff>28575</xdr:colOff>
      <xdr:row>4</xdr:row>
      <xdr:rowOff>21434</xdr:rowOff>
    </xdr:from>
    <xdr:to>
      <xdr:col>62</xdr:col>
      <xdr:colOff>191861</xdr:colOff>
      <xdr:row>4</xdr:row>
      <xdr:rowOff>225541</xdr:rowOff>
    </xdr:to>
    <xdr:sp macro="" textlink="">
      <xdr:nvSpPr>
        <xdr:cNvPr id="12" name="Seta para baixo 11"/>
        <xdr:cNvSpPr/>
      </xdr:nvSpPr>
      <xdr:spPr>
        <a:xfrm>
          <a:off x="34585275" y="181213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63</xdr:col>
      <xdr:colOff>28575</xdr:colOff>
      <xdr:row>4</xdr:row>
      <xdr:rowOff>21434</xdr:rowOff>
    </xdr:from>
    <xdr:to>
      <xdr:col>63</xdr:col>
      <xdr:colOff>191861</xdr:colOff>
      <xdr:row>4</xdr:row>
      <xdr:rowOff>225541</xdr:rowOff>
    </xdr:to>
    <xdr:sp macro="" textlink="">
      <xdr:nvSpPr>
        <xdr:cNvPr id="13" name="Seta para baixo 12"/>
        <xdr:cNvSpPr/>
      </xdr:nvSpPr>
      <xdr:spPr>
        <a:xfrm>
          <a:off x="35194875" y="181213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66</xdr:col>
      <xdr:colOff>14288</xdr:colOff>
      <xdr:row>4</xdr:row>
      <xdr:rowOff>19053</xdr:rowOff>
    </xdr:from>
    <xdr:to>
      <xdr:col>66</xdr:col>
      <xdr:colOff>177574</xdr:colOff>
      <xdr:row>4</xdr:row>
      <xdr:rowOff>223160</xdr:rowOff>
    </xdr:to>
    <xdr:sp macro="" textlink="">
      <xdr:nvSpPr>
        <xdr:cNvPr id="14" name="Seta para baixo 13"/>
        <xdr:cNvSpPr/>
      </xdr:nvSpPr>
      <xdr:spPr>
        <a:xfrm>
          <a:off x="35904488" y="1809753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67</xdr:col>
      <xdr:colOff>14288</xdr:colOff>
      <xdr:row>4</xdr:row>
      <xdr:rowOff>21434</xdr:rowOff>
    </xdr:from>
    <xdr:to>
      <xdr:col>67</xdr:col>
      <xdr:colOff>177574</xdr:colOff>
      <xdr:row>4</xdr:row>
      <xdr:rowOff>225541</xdr:rowOff>
    </xdr:to>
    <xdr:sp macro="" textlink="">
      <xdr:nvSpPr>
        <xdr:cNvPr id="15" name="Seta para baixo 14"/>
        <xdr:cNvSpPr/>
      </xdr:nvSpPr>
      <xdr:spPr>
        <a:xfrm>
          <a:off x="36514088" y="1812134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1</xdr:col>
      <xdr:colOff>142875</xdr:colOff>
      <xdr:row>15</xdr:row>
      <xdr:rowOff>154782</xdr:rowOff>
    </xdr:from>
    <xdr:to>
      <xdr:col>1</xdr:col>
      <xdr:colOff>1305087</xdr:colOff>
      <xdr:row>19</xdr:row>
      <xdr:rowOff>250205</xdr:rowOff>
    </xdr:to>
    <xdr:pic>
      <xdr:nvPicPr>
        <xdr:cNvPr id="16" name="Imagem 15" descr="logoBocciaCent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2475" y="5088732"/>
          <a:ext cx="1162212" cy="1238423"/>
        </a:xfrm>
        <a:prstGeom prst="rect">
          <a:avLst/>
        </a:prstGeom>
      </xdr:spPr>
    </xdr:pic>
    <xdr:clientData/>
  </xdr:twoCellAnchor>
  <xdr:twoCellAnchor>
    <xdr:from>
      <xdr:col>6</xdr:col>
      <xdr:colOff>962025</xdr:colOff>
      <xdr:row>3</xdr:row>
      <xdr:rowOff>632733</xdr:rowOff>
    </xdr:from>
    <xdr:to>
      <xdr:col>7</xdr:col>
      <xdr:colOff>18030</xdr:colOff>
      <xdr:row>4</xdr:row>
      <xdr:rowOff>170090</xdr:rowOff>
    </xdr:to>
    <xdr:sp macro="" textlink="">
      <xdr:nvSpPr>
        <xdr:cNvPr id="17" name="Seta para baixo 16"/>
        <xdr:cNvSpPr/>
      </xdr:nvSpPr>
      <xdr:spPr>
        <a:xfrm>
          <a:off x="5905500" y="1756683"/>
          <a:ext cx="160905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57</xdr:col>
      <xdr:colOff>963726</xdr:colOff>
      <xdr:row>4</xdr:row>
      <xdr:rowOff>0</xdr:rowOff>
    </xdr:from>
    <xdr:to>
      <xdr:col>57</xdr:col>
      <xdr:colOff>1127012</xdr:colOff>
      <xdr:row>4</xdr:row>
      <xdr:rowOff>204107</xdr:rowOff>
    </xdr:to>
    <xdr:sp macro="" textlink="">
      <xdr:nvSpPr>
        <xdr:cNvPr id="18" name="Seta para baixo 17"/>
        <xdr:cNvSpPr/>
      </xdr:nvSpPr>
      <xdr:spPr>
        <a:xfrm>
          <a:off x="27586101" y="1790700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3</xdr:col>
      <xdr:colOff>821531</xdr:colOff>
      <xdr:row>22</xdr:row>
      <xdr:rowOff>95250</xdr:rowOff>
    </xdr:from>
    <xdr:to>
      <xdr:col>3</xdr:col>
      <xdr:colOff>984817</xdr:colOff>
      <xdr:row>23</xdr:row>
      <xdr:rowOff>13607</xdr:rowOff>
    </xdr:to>
    <xdr:sp macro="" textlink="">
      <xdr:nvSpPr>
        <xdr:cNvPr id="19" name="Seta para baixo 18"/>
        <xdr:cNvSpPr/>
      </xdr:nvSpPr>
      <xdr:spPr>
        <a:xfrm>
          <a:off x="3374231" y="7029450"/>
          <a:ext cx="163286" cy="2041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57</xdr:col>
      <xdr:colOff>1119187</xdr:colOff>
      <xdr:row>24</xdr:row>
      <xdr:rowOff>154782</xdr:rowOff>
    </xdr:from>
    <xdr:to>
      <xdr:col>58</xdr:col>
      <xdr:colOff>1126493</xdr:colOff>
      <xdr:row>28</xdr:row>
      <xdr:rowOff>250205</xdr:rowOff>
    </xdr:to>
    <xdr:pic>
      <xdr:nvPicPr>
        <xdr:cNvPr id="20" name="Imagem 19" descr="logoBocciaCent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741562" y="7660482"/>
          <a:ext cx="1159831" cy="1238423"/>
        </a:xfrm>
        <a:prstGeom prst="rect">
          <a:avLst/>
        </a:prstGeom>
      </xdr:spPr>
    </xdr:pic>
    <xdr:clientData/>
  </xdr:twoCellAnchor>
  <xdr:twoCellAnchor>
    <xdr:from>
      <xdr:col>6</xdr:col>
      <xdr:colOff>962025</xdr:colOff>
      <xdr:row>34</xdr:row>
      <xdr:rowOff>632733</xdr:rowOff>
    </xdr:from>
    <xdr:to>
      <xdr:col>7</xdr:col>
      <xdr:colOff>18030</xdr:colOff>
      <xdr:row>35</xdr:row>
      <xdr:rowOff>170090</xdr:rowOff>
    </xdr:to>
    <xdr:sp macro="" textlink="">
      <xdr:nvSpPr>
        <xdr:cNvPr id="21" name="Seta para baixo 20"/>
        <xdr:cNvSpPr/>
      </xdr:nvSpPr>
      <xdr:spPr>
        <a:xfrm>
          <a:off x="5905500" y="10653033"/>
          <a:ext cx="160905" cy="166007"/>
        </a:xfrm>
        <a:prstGeom prst="down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>
    <xdr:from>
      <xdr:col>1</xdr:col>
      <xdr:colOff>1395721</xdr:colOff>
      <xdr:row>2</xdr:row>
      <xdr:rowOff>402422</xdr:rowOff>
    </xdr:from>
    <xdr:to>
      <xdr:col>1</xdr:col>
      <xdr:colOff>1586221</xdr:colOff>
      <xdr:row>3</xdr:row>
      <xdr:rowOff>4412</xdr:rowOff>
    </xdr:to>
    <xdr:sp macro="" textlink="">
      <xdr:nvSpPr>
        <xdr:cNvPr id="22" name="Seta para a direita 21"/>
        <xdr:cNvSpPr/>
      </xdr:nvSpPr>
      <xdr:spPr>
        <a:xfrm>
          <a:off x="2005321" y="973922"/>
          <a:ext cx="190500" cy="154440"/>
        </a:xfrm>
        <a:prstGeom prst="rightArrow">
          <a:avLst/>
        </a:prstGeom>
        <a:solidFill>
          <a:schemeClr val="accent2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PT"/>
        </a:p>
      </xdr:txBody>
    </xdr:sp>
    <xdr:clientData/>
  </xdr:twoCellAnchor>
  <xdr:twoCellAnchor editAs="oneCell">
    <xdr:from>
      <xdr:col>1</xdr:col>
      <xdr:colOff>571500</xdr:colOff>
      <xdr:row>28</xdr:row>
      <xdr:rowOff>95250</xdr:rowOff>
    </xdr:from>
    <xdr:to>
      <xdr:col>3</xdr:col>
      <xdr:colOff>592931</xdr:colOff>
      <xdr:row>34</xdr:row>
      <xdr:rowOff>200025</xdr:rowOff>
    </xdr:to>
    <xdr:pic>
      <xdr:nvPicPr>
        <xdr:cNvPr id="23" name="Imagem 2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8743950"/>
          <a:ext cx="1964531" cy="181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otricidade@gmail.com" TargetMode="External"/><Relationship Id="rId2" Type="http://schemas.openxmlformats.org/officeDocument/2006/relationships/hyperlink" Target="mailto:mpancas@aemontemor.pt" TargetMode="External"/><Relationship Id="rId1" Type="http://schemas.openxmlformats.org/officeDocument/2006/relationships/hyperlink" Target="mailto:mpancas@aemontemor.p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otricidade@gmail.com" TargetMode="External"/><Relationship Id="rId2" Type="http://schemas.openxmlformats.org/officeDocument/2006/relationships/hyperlink" Target="mailto:mpancas@aemontemor.pt" TargetMode="External"/><Relationship Id="rId1" Type="http://schemas.openxmlformats.org/officeDocument/2006/relationships/hyperlink" Target="mailto:mpancas@aemontemor.p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T73"/>
  <sheetViews>
    <sheetView tabSelected="1" zoomScale="80" zoomScaleNormal="80" workbookViewId="0">
      <selection activeCell="D12" sqref="D12"/>
    </sheetView>
  </sheetViews>
  <sheetFormatPr defaultColWidth="9.140625" defaultRowHeight="15" x14ac:dyDescent="0.25"/>
  <cols>
    <col min="1" max="1" width="9.140625" style="8"/>
    <col min="2" max="2" width="24" style="8" customWidth="1"/>
    <col min="3" max="3" width="5.140625" style="8" customWidth="1"/>
    <col min="4" max="4" width="24" style="8" customWidth="1"/>
    <col min="5" max="5" width="9.140625" style="8"/>
    <col min="6" max="6" width="2.7109375" style="8" customWidth="1"/>
    <col min="7" max="7" width="16.5703125" style="108" bestFit="1" customWidth="1"/>
    <col min="8" max="8" width="9.140625" style="108"/>
    <col min="9" max="9" width="9.28515625" style="8" bestFit="1" customWidth="1"/>
    <col min="10" max="10" width="0.85546875" style="12" customWidth="1"/>
    <col min="11" max="11" width="7.28515625" style="72" bestFit="1" customWidth="1"/>
    <col min="12" max="13" width="24.85546875" style="65" bestFit="1" customWidth="1"/>
    <col min="14" max="14" width="9.140625" style="8"/>
    <col min="15" max="15" width="9.140625" style="8" customWidth="1"/>
    <col min="16" max="16" width="0.85546875" style="8" customWidth="1"/>
    <col min="17" max="17" width="0.7109375" style="8" customWidth="1"/>
    <col min="18" max="19" width="9.140625" style="8"/>
    <col min="20" max="20" width="1" style="8" customWidth="1"/>
    <col min="21" max="22" width="9.28515625" style="8" bestFit="1" customWidth="1"/>
    <col min="23" max="23" width="9.140625" style="66"/>
    <col min="24" max="24" width="1.85546875" style="66" customWidth="1"/>
    <col min="25" max="25" width="2" style="66" customWidth="1"/>
    <col min="26" max="26" width="2.5703125" style="8" customWidth="1"/>
    <col min="27" max="27" width="25" style="65" customWidth="1"/>
    <col min="28" max="32" width="6.85546875" style="8" customWidth="1"/>
    <col min="33" max="33" width="1" style="8" customWidth="1"/>
    <col min="34" max="34" width="0.5703125" style="8" customWidth="1"/>
    <col min="35" max="35" width="1.28515625" style="8" customWidth="1"/>
    <col min="36" max="36" width="1.42578125" style="7" customWidth="1"/>
    <col min="37" max="37" width="0.85546875" style="7" customWidth="1"/>
    <col min="38" max="38" width="0.7109375" style="7" customWidth="1"/>
    <col min="39" max="39" width="12.140625" style="8" customWidth="1"/>
    <col min="40" max="40" width="1.85546875" style="7" customWidth="1"/>
    <col min="41" max="41" width="12.140625" style="8" customWidth="1"/>
    <col min="42" max="43" width="8.85546875" style="8" customWidth="1"/>
    <col min="44" max="44" width="0.7109375" style="8" customWidth="1"/>
    <col min="45" max="45" width="8.85546875" style="8" customWidth="1"/>
    <col min="46" max="48" width="1.42578125" style="7" customWidth="1"/>
    <col min="49" max="49" width="22.42578125" style="8" customWidth="1"/>
    <col min="50" max="57" width="1.7109375" style="8" customWidth="1"/>
    <col min="58" max="58" width="17.28515625" style="8" bestFit="1" customWidth="1"/>
    <col min="59" max="59" width="32.140625" style="8" bestFit="1" customWidth="1"/>
    <col min="60" max="60" width="7.28515625" style="8" bestFit="1" customWidth="1"/>
    <col min="61" max="61" width="30" style="8" customWidth="1"/>
    <col min="62" max="62" width="32.28515625" style="8" bestFit="1" customWidth="1"/>
    <col min="63" max="64" width="9.140625" style="8"/>
    <col min="65" max="66" width="0.85546875" style="8" customWidth="1"/>
    <col min="67" max="71" width="9.140625" style="8"/>
    <col min="72" max="72" width="1.5703125" style="7" customWidth="1"/>
    <col min="73" max="73" width="3.140625" style="7" customWidth="1"/>
    <col min="74" max="74" width="3.5703125" style="7" customWidth="1"/>
    <col min="75" max="75" width="18" style="7" bestFit="1" customWidth="1"/>
    <col min="76" max="76" width="4.140625" style="7" bestFit="1" customWidth="1"/>
    <col min="77" max="77" width="5.28515625" style="7" customWidth="1"/>
    <col min="78" max="78" width="11.42578125" style="7" bestFit="1" customWidth="1"/>
    <col min="79" max="79" width="6.140625" style="7" bestFit="1" customWidth="1"/>
    <col min="80" max="80" width="17.85546875" style="7" customWidth="1"/>
    <col min="81" max="81" width="18.42578125" style="7" customWidth="1"/>
    <col min="82" max="82" width="8" style="7" bestFit="1" customWidth="1"/>
    <col min="83" max="83" width="9.140625" style="7"/>
    <col min="84" max="84" width="15.28515625" style="9" bestFit="1" customWidth="1"/>
    <col min="85" max="85" width="24.5703125" style="7" customWidth="1"/>
    <col min="86" max="86" width="9.140625" style="7"/>
    <col min="87" max="124" width="9.140625" style="3"/>
    <col min="125" max="16384" width="9.140625" style="8"/>
  </cols>
  <sheetData>
    <row r="1" spans="1:110" ht="22.5" customHeight="1" x14ac:dyDescent="0.25">
      <c r="A1" s="3"/>
      <c r="B1" s="3"/>
      <c r="C1" s="3"/>
      <c r="D1" s="3"/>
      <c r="E1" s="4"/>
      <c r="F1" s="4"/>
      <c r="G1" s="107"/>
      <c r="H1" s="107"/>
      <c r="I1" s="3"/>
      <c r="K1" s="70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5"/>
      <c r="X1" s="5"/>
      <c r="Y1" s="5"/>
      <c r="Z1" s="3"/>
      <c r="AA1" s="6"/>
      <c r="AB1" s="3"/>
      <c r="AC1" s="3"/>
      <c r="AD1" s="3"/>
      <c r="AE1" s="3"/>
      <c r="AF1" s="3"/>
      <c r="AG1" s="3"/>
      <c r="AH1" s="3"/>
      <c r="AI1" s="3"/>
      <c r="AM1" s="3"/>
      <c r="AO1" s="3"/>
      <c r="AP1" s="3"/>
      <c r="AQ1" s="3"/>
      <c r="AR1" s="3"/>
      <c r="AS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117"/>
      <c r="CH1" s="117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</row>
    <row r="2" spans="1:110" ht="22.5" customHeight="1" x14ac:dyDescent="0.25">
      <c r="A2" s="3"/>
      <c r="B2" s="244" t="s">
        <v>55</v>
      </c>
      <c r="C2" s="245"/>
      <c r="D2" s="245"/>
      <c r="E2" s="4"/>
      <c r="F2" s="4"/>
      <c r="G2" s="107"/>
      <c r="H2" s="107"/>
      <c r="K2" s="71"/>
      <c r="L2" s="67"/>
      <c r="M2" s="68" t="s">
        <v>56</v>
      </c>
      <c r="N2" s="67"/>
      <c r="O2" s="67"/>
      <c r="P2" s="67"/>
      <c r="Q2" s="67"/>
      <c r="R2" s="67"/>
      <c r="S2" s="67"/>
      <c r="T2" s="67"/>
      <c r="U2" s="67"/>
      <c r="V2" s="67"/>
      <c r="W2" s="5"/>
      <c r="X2" s="5"/>
      <c r="Y2" s="5"/>
      <c r="Z2" s="3"/>
      <c r="AA2" s="116"/>
      <c r="AB2" s="115" t="s">
        <v>65</v>
      </c>
      <c r="AC2" s="67"/>
      <c r="AD2" s="67"/>
      <c r="AE2" s="67"/>
      <c r="AF2" s="67"/>
      <c r="AG2" s="67"/>
      <c r="AH2" s="67"/>
      <c r="AI2" s="115"/>
      <c r="AJ2" s="69"/>
      <c r="AK2" s="69"/>
      <c r="AL2" s="69"/>
      <c r="AM2" s="67"/>
      <c r="AN2" s="69"/>
      <c r="AO2" s="67"/>
      <c r="AP2" s="67"/>
      <c r="AQ2" s="115" t="s">
        <v>65</v>
      </c>
      <c r="AR2" s="67"/>
      <c r="AS2" s="67"/>
      <c r="AT2" s="69"/>
      <c r="AU2" s="69"/>
      <c r="AV2" s="69"/>
      <c r="AW2" s="67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68" t="s">
        <v>24</v>
      </c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117"/>
      <c r="CH2" s="117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</row>
    <row r="3" spans="1:110" ht="43.5" customHeight="1" thickBot="1" x14ac:dyDescent="0.3">
      <c r="A3" s="3"/>
      <c r="B3" s="128" t="s">
        <v>58</v>
      </c>
      <c r="C3" s="250" t="s">
        <v>121</v>
      </c>
      <c r="D3" s="251"/>
      <c r="E3" s="4"/>
      <c r="F3" s="4"/>
      <c r="G3" s="107"/>
      <c r="H3" s="107"/>
      <c r="I3" s="3"/>
      <c r="K3" s="70"/>
      <c r="L3" s="6"/>
      <c r="M3" s="6"/>
      <c r="N3" s="3"/>
      <c r="O3" s="3"/>
      <c r="P3" s="3"/>
      <c r="Q3" s="3"/>
      <c r="R3" s="3"/>
      <c r="S3" s="3"/>
      <c r="T3" s="3"/>
      <c r="U3" s="3"/>
      <c r="V3" s="3"/>
      <c r="W3" s="5"/>
      <c r="X3" s="5"/>
      <c r="Y3" s="5"/>
      <c r="Z3" s="3"/>
      <c r="AA3" s="6"/>
      <c r="AB3" s="3"/>
      <c r="AC3" s="3"/>
      <c r="AD3" s="3"/>
      <c r="AE3" s="3"/>
      <c r="AF3" s="3"/>
      <c r="AG3" s="3"/>
      <c r="AH3" s="3"/>
      <c r="AI3" s="3"/>
      <c r="AM3" s="3"/>
      <c r="AO3" s="3"/>
      <c r="AP3" s="3"/>
      <c r="AQ3" s="3"/>
      <c r="AR3" s="3"/>
      <c r="AS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J3" s="3"/>
      <c r="BK3" s="3"/>
      <c r="BL3" s="3"/>
      <c r="BM3" s="3"/>
      <c r="BN3" s="3"/>
      <c r="BO3" s="3"/>
      <c r="BP3" s="3"/>
      <c r="BQ3" s="3" t="s">
        <v>17</v>
      </c>
      <c r="BR3" s="3" t="s">
        <v>17</v>
      </c>
      <c r="BS3" s="3"/>
      <c r="BT3" s="117"/>
      <c r="CH3" s="117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  <c r="DD3" s="110"/>
      <c r="DE3" s="110"/>
      <c r="DF3" s="110"/>
    </row>
    <row r="4" spans="1:110" ht="52.5" customHeight="1" thickBot="1" x14ac:dyDescent="0.25">
      <c r="A4" s="3"/>
      <c r="B4" s="246" t="s">
        <v>55</v>
      </c>
      <c r="C4" s="246"/>
      <c r="D4" s="246"/>
      <c r="E4" s="4"/>
      <c r="F4" s="4"/>
      <c r="G4" s="107"/>
      <c r="H4" s="109"/>
      <c r="I4" s="3"/>
      <c r="K4" s="70"/>
      <c r="L4" s="237" t="s">
        <v>108</v>
      </c>
      <c r="M4" s="238"/>
      <c r="N4" s="247" t="s">
        <v>3</v>
      </c>
      <c r="O4" s="240"/>
      <c r="P4" s="248"/>
      <c r="Q4" s="249"/>
      <c r="R4" s="241" t="s">
        <v>74</v>
      </c>
      <c r="S4" s="242"/>
      <c r="T4" s="10"/>
      <c r="U4" s="231" t="s">
        <v>3</v>
      </c>
      <c r="V4" s="232"/>
      <c r="W4" s="189" t="s">
        <v>20</v>
      </c>
      <c r="X4" s="5"/>
      <c r="Y4" s="11"/>
      <c r="Z4" s="12"/>
      <c r="AA4" s="6"/>
      <c r="AB4" s="233" t="s">
        <v>12</v>
      </c>
      <c r="AC4" s="234"/>
      <c r="AD4" s="234"/>
      <c r="AE4" s="234"/>
      <c r="AF4" s="235"/>
      <c r="AG4" s="227"/>
      <c r="AH4" s="228"/>
      <c r="AI4" s="228"/>
      <c r="AM4" s="3"/>
      <c r="AO4" s="5" t="s">
        <v>27</v>
      </c>
      <c r="AP4" s="236" t="s">
        <v>12</v>
      </c>
      <c r="AQ4" s="236"/>
      <c r="AR4" s="236"/>
      <c r="AS4" s="236"/>
      <c r="AT4" s="9" t="s">
        <v>28</v>
      </c>
      <c r="AU4" s="9" t="s">
        <v>31</v>
      </c>
      <c r="AV4" s="13" t="s">
        <v>16</v>
      </c>
      <c r="AW4" s="3"/>
      <c r="AX4" s="3"/>
      <c r="AY4" s="12"/>
      <c r="AZ4" s="12"/>
      <c r="BA4" s="12"/>
      <c r="BB4" s="12"/>
      <c r="BC4" s="12"/>
      <c r="BD4" s="12"/>
      <c r="BE4" s="12"/>
      <c r="BF4" s="12"/>
      <c r="BG4" s="12"/>
      <c r="BH4" s="196" t="s">
        <v>54</v>
      </c>
      <c r="BI4" s="237" t="s">
        <v>5</v>
      </c>
      <c r="BJ4" s="238"/>
      <c r="BK4" s="239" t="str">
        <f>N4</f>
        <v>Resultado Final</v>
      </c>
      <c r="BL4" s="240"/>
      <c r="BM4" s="217" t="s">
        <v>2</v>
      </c>
      <c r="BN4" s="218"/>
      <c r="BO4" s="221" t="s">
        <v>74</v>
      </c>
      <c r="BP4" s="222"/>
      <c r="BQ4" s="223" t="s">
        <v>3</v>
      </c>
      <c r="BR4" s="224"/>
      <c r="BS4" s="197" t="s">
        <v>20</v>
      </c>
      <c r="BT4" s="117"/>
      <c r="CH4" s="117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</row>
    <row r="5" spans="1:110" ht="22.5" customHeight="1" thickBot="1" x14ac:dyDescent="0.3">
      <c r="A5" s="3" t="s">
        <v>17</v>
      </c>
      <c r="B5" s="1" t="s">
        <v>21</v>
      </c>
      <c r="C5" s="2"/>
      <c r="D5" s="1" t="s">
        <v>22</v>
      </c>
      <c r="E5" s="4"/>
      <c r="F5" s="4"/>
      <c r="G5" s="164" t="s">
        <v>107</v>
      </c>
      <c r="H5" s="165" t="s">
        <v>63</v>
      </c>
      <c r="I5" s="166" t="s">
        <v>57</v>
      </c>
      <c r="J5" s="111" t="s">
        <v>4</v>
      </c>
      <c r="K5" s="163" t="s">
        <v>54</v>
      </c>
      <c r="L5" s="162" t="s">
        <v>64</v>
      </c>
      <c r="M5" s="14" t="s">
        <v>64</v>
      </c>
      <c r="N5" s="15" t="s">
        <v>0</v>
      </c>
      <c r="O5" s="15" t="s">
        <v>1</v>
      </c>
      <c r="P5" s="135" t="s">
        <v>0</v>
      </c>
      <c r="Q5" s="135" t="s">
        <v>1</v>
      </c>
      <c r="R5" s="15" t="s">
        <v>0</v>
      </c>
      <c r="S5" s="15" t="s">
        <v>1</v>
      </c>
      <c r="T5" s="16"/>
      <c r="U5" s="15" t="s">
        <v>0</v>
      </c>
      <c r="V5" s="17" t="s">
        <v>1</v>
      </c>
      <c r="W5" s="188" t="s">
        <v>18</v>
      </c>
      <c r="X5" s="5"/>
      <c r="Y5" s="11"/>
      <c r="Z5" s="12"/>
      <c r="AA5" s="177" t="s">
        <v>21</v>
      </c>
      <c r="AB5" s="18" t="s">
        <v>6</v>
      </c>
      <c r="AC5" s="18" t="s">
        <v>7</v>
      </c>
      <c r="AD5" s="18" t="s">
        <v>8</v>
      </c>
      <c r="AE5" s="18" t="s">
        <v>9</v>
      </c>
      <c r="AF5" s="18" t="s">
        <v>10</v>
      </c>
      <c r="AG5" s="225" t="s">
        <v>19</v>
      </c>
      <c r="AH5" s="226"/>
      <c r="AI5" s="226"/>
      <c r="AJ5" s="122"/>
      <c r="AM5" s="178" t="s">
        <v>11</v>
      </c>
      <c r="AN5" s="13" t="s">
        <v>26</v>
      </c>
      <c r="AO5" s="180" t="s">
        <v>25</v>
      </c>
      <c r="AP5" s="18" t="s">
        <v>13</v>
      </c>
      <c r="AQ5" s="18" t="s">
        <v>14</v>
      </c>
      <c r="AR5" s="19" t="s">
        <v>17</v>
      </c>
      <c r="AS5" s="20" t="s">
        <v>15</v>
      </c>
      <c r="AT5" s="132" t="s">
        <v>28</v>
      </c>
      <c r="AU5" s="9" t="s">
        <v>31</v>
      </c>
      <c r="AV5" s="9" t="s">
        <v>32</v>
      </c>
      <c r="AW5" s="177" t="s">
        <v>21</v>
      </c>
      <c r="AX5" s="3"/>
      <c r="AY5" s="12"/>
      <c r="AZ5" s="12"/>
      <c r="BA5" s="12" t="s">
        <v>29</v>
      </c>
      <c r="BB5" s="12" t="s">
        <v>33</v>
      </c>
      <c r="BC5" s="12" t="s">
        <v>34</v>
      </c>
      <c r="BD5" s="12" t="s">
        <v>30</v>
      </c>
      <c r="BE5" s="12"/>
      <c r="BF5" s="164" t="s">
        <v>107</v>
      </c>
      <c r="BG5" s="165" t="s">
        <v>63</v>
      </c>
      <c r="BH5" s="29" t="s">
        <v>4</v>
      </c>
      <c r="BI5" s="190" t="s">
        <v>105</v>
      </c>
      <c r="BJ5" s="191" t="s">
        <v>106</v>
      </c>
      <c r="BK5" s="22" t="s">
        <v>71</v>
      </c>
      <c r="BL5" s="22" t="s">
        <v>70</v>
      </c>
      <c r="BM5" s="142" t="s">
        <v>0</v>
      </c>
      <c r="BN5" s="142" t="s">
        <v>1</v>
      </c>
      <c r="BO5" s="192" t="s">
        <v>71</v>
      </c>
      <c r="BP5" s="192" t="s">
        <v>72</v>
      </c>
      <c r="BQ5" s="193" t="s">
        <v>0</v>
      </c>
      <c r="BR5" s="194" t="s">
        <v>1</v>
      </c>
      <c r="BS5" s="195" t="s">
        <v>18</v>
      </c>
      <c r="BT5" s="117"/>
      <c r="CF5" s="9" t="s">
        <v>37</v>
      </c>
      <c r="CH5" s="117"/>
      <c r="CI5" s="110"/>
      <c r="CJ5" s="110"/>
      <c r="CK5" s="110"/>
      <c r="CL5" s="110"/>
      <c r="CM5" s="110"/>
      <c r="CN5" s="110"/>
      <c r="CO5" s="110"/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</row>
    <row r="6" spans="1:110" ht="22.5" customHeight="1" thickTop="1" thickBot="1" x14ac:dyDescent="0.3">
      <c r="A6" s="152">
        <v>1</v>
      </c>
      <c r="B6" s="148" t="s">
        <v>73</v>
      </c>
      <c r="C6" s="23"/>
      <c r="D6" s="150" t="s">
        <v>114</v>
      </c>
      <c r="E6" s="153">
        <v>7</v>
      </c>
      <c r="F6" s="4"/>
      <c r="G6" s="130" t="s">
        <v>60</v>
      </c>
      <c r="H6" s="147" t="s">
        <v>75</v>
      </c>
      <c r="I6" s="215">
        <v>1</v>
      </c>
      <c r="J6" s="112">
        <v>1</v>
      </c>
      <c r="K6" s="73">
        <v>1</v>
      </c>
      <c r="L6" s="79" t="str">
        <f>B6</f>
        <v>X</v>
      </c>
      <c r="M6" s="79" t="str">
        <f>B7</f>
        <v>z</v>
      </c>
      <c r="N6" s="24"/>
      <c r="O6" s="25"/>
      <c r="P6" s="136"/>
      <c r="Q6" s="137"/>
      <c r="R6" s="26"/>
      <c r="S6" s="25"/>
      <c r="T6" s="27"/>
      <c r="U6" s="28">
        <f t="shared" ref="U6:V35" si="0">SUM(N6,P6,R6)</f>
        <v>0</v>
      </c>
      <c r="V6" s="29">
        <f t="shared" si="0"/>
        <v>0</v>
      </c>
      <c r="W6" s="30" t="str">
        <f>IF(U6=V6,"EMPATE","OK")</f>
        <v>EMPATE</v>
      </c>
      <c r="X6" s="161"/>
      <c r="Y6" s="11"/>
      <c r="Z6" s="12">
        <v>1</v>
      </c>
      <c r="AA6" s="80" t="str">
        <f t="shared" ref="AA6:AA11" si="1">B6</f>
        <v>X</v>
      </c>
      <c r="AB6" s="82" t="str">
        <f>IF(U6&gt;V6,"2","1")</f>
        <v>1</v>
      </c>
      <c r="AC6" s="82" t="str">
        <f>IF(U12&gt;V12,"2","1")</f>
        <v>1</v>
      </c>
      <c r="AD6" s="82" t="str">
        <f>IF(U18&gt;V18,"2","1")</f>
        <v>1</v>
      </c>
      <c r="AE6" s="82" t="str">
        <f>IF(U24&gt;V24,"2","1")</f>
        <v>1</v>
      </c>
      <c r="AF6" s="118" t="str">
        <f>IF(U30&gt;V30,"2","1")</f>
        <v>1</v>
      </c>
      <c r="AG6" s="119"/>
      <c r="AH6" s="119"/>
      <c r="AI6" s="119"/>
      <c r="AJ6" s="123">
        <f t="shared" ref="AJ6:AJ11" si="2">COUNTIF(AB6:AF6,"1")</f>
        <v>5</v>
      </c>
      <c r="AK6" s="31">
        <f t="shared" ref="AK6:AK11" si="3">COUNTIF(AB6:AF6,"2")</f>
        <v>0</v>
      </c>
      <c r="AL6" s="31">
        <f>AK6*2</f>
        <v>0</v>
      </c>
      <c r="AM6" s="179">
        <f>SUM(AG6+AH6+AI6+AJ6+AL6)</f>
        <v>5</v>
      </c>
      <c r="AN6" s="32">
        <f>AM6</f>
        <v>5</v>
      </c>
      <c r="AO6" s="181">
        <f t="shared" ref="AO6:AO11" si="4">RANK(AN6,$AM$6:$AM$11)</f>
        <v>1</v>
      </c>
      <c r="AP6" s="33">
        <f>U6-R6+U12-R12+U18-R18+U24-R24+U30-R30</f>
        <v>0</v>
      </c>
      <c r="AQ6" s="33">
        <f>V6-S6+V12-S12+V18-S18+V24-S24+V30-S30</f>
        <v>0</v>
      </c>
      <c r="AR6" s="34">
        <f>SUM(AP6-AQ6)</f>
        <v>0</v>
      </c>
      <c r="AS6" s="35">
        <f t="shared" ref="AS6:AS11" si="5">AP6-AQ6</f>
        <v>0</v>
      </c>
      <c r="AT6" s="182">
        <f t="shared" ref="AT6:AT11" si="6">(AM6*10^10)+(AS6+50)*(10^6)+(AP6*10)+Z6</f>
        <v>50050000001</v>
      </c>
      <c r="AU6" s="7">
        <f t="shared" ref="AU6:AU11" si="7">LARGE($AT$6:$AT$11,Z6)</f>
        <v>50050000006</v>
      </c>
      <c r="AV6" s="7">
        <f t="shared" ref="AV6:AV11" si="8">MATCH(AU6,$AT$6:$AT$11,0)</f>
        <v>6</v>
      </c>
      <c r="AW6" s="96" t="str">
        <f t="shared" ref="AW6:AW11" si="9">B6</f>
        <v>X</v>
      </c>
      <c r="AX6" s="3"/>
      <c r="AY6" s="12">
        <f t="shared" ref="AY6:AY11" si="10">Z6</f>
        <v>1</v>
      </c>
      <c r="AZ6" s="12" t="str">
        <f t="shared" ref="AZ6:AZ11" si="11">B6</f>
        <v>X</v>
      </c>
      <c r="BA6" s="36">
        <f t="shared" ref="BA6:BA11" si="12">AM6</f>
        <v>5</v>
      </c>
      <c r="BB6" s="12">
        <f>AP6</f>
        <v>0</v>
      </c>
      <c r="BC6" s="12">
        <f>AQ6</f>
        <v>0</v>
      </c>
      <c r="BD6" s="12">
        <f t="shared" ref="BD6:BD11" si="13">AS6</f>
        <v>0</v>
      </c>
      <c r="BE6" s="12"/>
      <c r="BF6" s="184" t="s">
        <v>60</v>
      </c>
      <c r="BG6" s="147" t="s">
        <v>115</v>
      </c>
      <c r="BH6" s="146">
        <v>1</v>
      </c>
      <c r="BI6" s="83">
        <f t="shared" ref="BI6:BI11" si="14">VLOOKUP(AV6,$AY$6:$BD$11,2)</f>
        <v>0</v>
      </c>
      <c r="BJ6" s="84">
        <f t="shared" ref="BJ6:BJ11" si="15">VLOOKUP(AV14,$AY$14:$BD$19,2)</f>
        <v>0</v>
      </c>
      <c r="BK6" s="89" t="s">
        <v>17</v>
      </c>
      <c r="BL6" s="90" t="s">
        <v>17</v>
      </c>
      <c r="BM6" s="143" t="s">
        <v>17</v>
      </c>
      <c r="BN6" s="143" t="s">
        <v>17</v>
      </c>
      <c r="BO6" s="37" t="s">
        <v>17</v>
      </c>
      <c r="BP6" s="92" t="s">
        <v>17</v>
      </c>
      <c r="BQ6" s="38">
        <f t="shared" ref="BQ6:BR11" si="16">SUM(BK6,BM6,BO6)</f>
        <v>0</v>
      </c>
      <c r="BR6" s="29">
        <f t="shared" si="16"/>
        <v>0</v>
      </c>
      <c r="BS6" s="187" t="str">
        <f t="shared" ref="BS6:BS11" si="17">IF(BQ6=BR6,"EMPATE","OK")</f>
        <v>EMPATE</v>
      </c>
      <c r="BT6" s="117"/>
      <c r="BX6" s="7" t="s">
        <v>29</v>
      </c>
      <c r="BY6" s="7" t="s">
        <v>33</v>
      </c>
      <c r="BZ6" s="7" t="s">
        <v>34</v>
      </c>
      <c r="CA6" s="7" t="s">
        <v>30</v>
      </c>
      <c r="CB6" s="7" t="s">
        <v>28</v>
      </c>
      <c r="CC6" s="7" t="s">
        <v>31</v>
      </c>
      <c r="CD6" s="7" t="s">
        <v>36</v>
      </c>
      <c r="CF6" s="9" t="s">
        <v>38</v>
      </c>
      <c r="CG6" s="7">
        <f>VLOOKUP(CD7,$BV$7:$CA$8,2)</f>
        <v>0</v>
      </c>
      <c r="CH6" s="117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  <c r="DD6" s="110"/>
      <c r="DE6" s="110"/>
      <c r="DF6" s="110"/>
    </row>
    <row r="7" spans="1:110" ht="22.5" customHeight="1" thickBot="1" x14ac:dyDescent="0.3">
      <c r="A7" s="152">
        <v>2</v>
      </c>
      <c r="B7" s="149" t="s">
        <v>127</v>
      </c>
      <c r="C7" s="23"/>
      <c r="D7" s="151" t="s">
        <v>128</v>
      </c>
      <c r="E7" s="153">
        <v>8</v>
      </c>
      <c r="F7" s="4"/>
      <c r="G7" s="130" t="s">
        <v>60</v>
      </c>
      <c r="H7" s="147" t="s">
        <v>76</v>
      </c>
      <c r="I7" s="215"/>
      <c r="J7" s="112">
        <v>2</v>
      </c>
      <c r="K7" s="74">
        <v>2</v>
      </c>
      <c r="L7" s="80">
        <f>B8</f>
        <v>0</v>
      </c>
      <c r="M7" s="80">
        <f>B9</f>
        <v>0</v>
      </c>
      <c r="N7" s="39"/>
      <c r="O7" s="40"/>
      <c r="P7" s="138"/>
      <c r="Q7" s="139"/>
      <c r="R7" s="41"/>
      <c r="S7" s="40"/>
      <c r="T7" s="42"/>
      <c r="U7" s="43">
        <f t="shared" si="0"/>
        <v>0</v>
      </c>
      <c r="V7" s="21">
        <f t="shared" si="0"/>
        <v>0</v>
      </c>
      <c r="W7" s="30" t="str">
        <f>IF(U7=V7,"EMPATE","OK")</f>
        <v>EMPATE</v>
      </c>
      <c r="X7" s="161"/>
      <c r="Y7" s="11"/>
      <c r="Z7" s="12">
        <v>2</v>
      </c>
      <c r="AA7" s="80" t="str">
        <f t="shared" si="1"/>
        <v>z</v>
      </c>
      <c r="AB7" s="82" t="str">
        <f>IF(V6&gt;U6,"2","1")</f>
        <v>1</v>
      </c>
      <c r="AC7" s="82" t="str">
        <f>IF(U13&gt;V13,"2","1")</f>
        <v>1</v>
      </c>
      <c r="AD7" s="82" t="str">
        <f>IF(U20&gt;V20,"2","1")</f>
        <v>1</v>
      </c>
      <c r="AE7" s="82" t="str">
        <f>IF(V26&gt;U26,"2","1")</f>
        <v>1</v>
      </c>
      <c r="AF7" s="118" t="str">
        <f>IF(V31&gt;U31,"2","1")</f>
        <v>1</v>
      </c>
      <c r="AG7" s="119"/>
      <c r="AH7" s="119"/>
      <c r="AI7" s="119"/>
      <c r="AJ7" s="123">
        <f t="shared" si="2"/>
        <v>5</v>
      </c>
      <c r="AK7" s="31">
        <f t="shared" si="3"/>
        <v>0</v>
      </c>
      <c r="AL7" s="31">
        <f t="shared" ref="AL7:AL19" si="18">AK7*2</f>
        <v>0</v>
      </c>
      <c r="AM7" s="179">
        <f t="shared" ref="AM7:AM19" si="19">SUM(AG7+AH7+AI7+AJ7+AL7)</f>
        <v>5</v>
      </c>
      <c r="AN7" s="32">
        <f t="shared" ref="AN7:AN19" si="20">AM7</f>
        <v>5</v>
      </c>
      <c r="AO7" s="181">
        <f t="shared" si="4"/>
        <v>1</v>
      </c>
      <c r="AP7" s="44">
        <f>V6-S6+U13-R13+U20-R20+V26-S26+V31-S31</f>
        <v>0</v>
      </c>
      <c r="AQ7" s="44">
        <f>U6-R6+V13-S13+V20-S20+U26-R26+U31-R31</f>
        <v>0</v>
      </c>
      <c r="AR7" s="34">
        <f>SUM(AP7-AQ7)</f>
        <v>0</v>
      </c>
      <c r="AS7" s="35">
        <f t="shared" si="5"/>
        <v>0</v>
      </c>
      <c r="AT7" s="182">
        <f t="shared" si="6"/>
        <v>50050000002</v>
      </c>
      <c r="AU7" s="7">
        <f t="shared" si="7"/>
        <v>50050000005</v>
      </c>
      <c r="AV7" s="7">
        <f t="shared" si="8"/>
        <v>5</v>
      </c>
      <c r="AW7" s="97" t="str">
        <f t="shared" si="9"/>
        <v>z</v>
      </c>
      <c r="AX7" s="3"/>
      <c r="AY7" s="12">
        <f t="shared" si="10"/>
        <v>2</v>
      </c>
      <c r="AZ7" s="12" t="str">
        <f t="shared" si="11"/>
        <v>z</v>
      </c>
      <c r="BA7" s="36">
        <f t="shared" si="12"/>
        <v>5</v>
      </c>
      <c r="BB7" s="12">
        <f t="shared" ref="BB7:BC11" si="21">AP7</f>
        <v>0</v>
      </c>
      <c r="BC7" s="12">
        <f t="shared" si="21"/>
        <v>0</v>
      </c>
      <c r="BD7" s="12">
        <f t="shared" si="13"/>
        <v>0</v>
      </c>
      <c r="BE7" s="12"/>
      <c r="BF7" s="185" t="s">
        <v>60</v>
      </c>
      <c r="BG7" s="147" t="s">
        <v>116</v>
      </c>
      <c r="BH7" s="146">
        <v>2</v>
      </c>
      <c r="BI7" s="85">
        <f t="shared" si="14"/>
        <v>0</v>
      </c>
      <c r="BJ7" s="86">
        <f t="shared" si="15"/>
        <v>0</v>
      </c>
      <c r="BK7" s="91" t="s">
        <v>17</v>
      </c>
      <c r="BL7" s="37" t="s">
        <v>17</v>
      </c>
      <c r="BM7" s="144" t="s">
        <v>17</v>
      </c>
      <c r="BN7" s="144" t="s">
        <v>17</v>
      </c>
      <c r="BO7" s="37"/>
      <c r="BP7" s="92"/>
      <c r="BQ7" s="45">
        <f t="shared" si="16"/>
        <v>0</v>
      </c>
      <c r="BR7" s="21">
        <f t="shared" si="16"/>
        <v>0</v>
      </c>
      <c r="BS7" s="187" t="str">
        <f t="shared" si="17"/>
        <v>EMPATE</v>
      </c>
      <c r="BT7" s="117"/>
      <c r="BV7" s="7">
        <v>1</v>
      </c>
      <c r="BW7" s="7">
        <f>BI6</f>
        <v>0</v>
      </c>
      <c r="BX7" s="7">
        <f>BQ6</f>
        <v>0</v>
      </c>
      <c r="BY7" s="7">
        <f>BX7</f>
        <v>0</v>
      </c>
      <c r="BZ7" s="7">
        <f>BX8</f>
        <v>0</v>
      </c>
      <c r="CA7" s="7">
        <f>BY7-BZ7</f>
        <v>0</v>
      </c>
      <c r="CB7" s="7">
        <f>(BX7*10^10)+((CA7+50)*10^6)+(BY7*10)+BV7</f>
        <v>50000001</v>
      </c>
      <c r="CC7" s="7">
        <f>LARGE($CB$7:$CB$8,BV7)</f>
        <v>50000002</v>
      </c>
      <c r="CD7" s="7">
        <f>MATCH(CC7,$CB$7:$CB$8,0)</f>
        <v>2</v>
      </c>
      <c r="CF7" s="9" t="s">
        <v>39</v>
      </c>
      <c r="CG7" s="7">
        <f>VLOOKUP(CD8,$BV$7:$CA$8,2)</f>
        <v>0</v>
      </c>
      <c r="CH7" s="117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</row>
    <row r="8" spans="1:110" ht="22.5" customHeight="1" thickBot="1" x14ac:dyDescent="0.3">
      <c r="A8" s="152">
        <v>3</v>
      </c>
      <c r="B8" s="149"/>
      <c r="C8" s="23"/>
      <c r="D8" s="151"/>
      <c r="E8" s="153">
        <v>9</v>
      </c>
      <c r="F8" s="4"/>
      <c r="G8" s="130" t="s">
        <v>60</v>
      </c>
      <c r="H8" s="147" t="s">
        <v>77</v>
      </c>
      <c r="I8" s="215"/>
      <c r="J8" s="112">
        <v>3</v>
      </c>
      <c r="K8" s="74">
        <v>3</v>
      </c>
      <c r="L8" s="80">
        <f>B10</f>
        <v>0</v>
      </c>
      <c r="M8" s="80">
        <f>B11</f>
        <v>0</v>
      </c>
      <c r="N8" s="39"/>
      <c r="O8" s="40"/>
      <c r="P8" s="138"/>
      <c r="Q8" s="139"/>
      <c r="R8" s="41"/>
      <c r="S8" s="40"/>
      <c r="T8" s="42"/>
      <c r="U8" s="43">
        <f t="shared" si="0"/>
        <v>0</v>
      </c>
      <c r="V8" s="21">
        <f t="shared" si="0"/>
        <v>0</v>
      </c>
      <c r="W8" s="30" t="str">
        <f t="shared" ref="W8:W35" si="22">IF(U8=V8,"EMPATE","OK")</f>
        <v>EMPATE</v>
      </c>
      <c r="X8" s="161"/>
      <c r="Y8" s="11"/>
      <c r="Z8" s="12">
        <v>3</v>
      </c>
      <c r="AA8" s="80">
        <f t="shared" si="1"/>
        <v>0</v>
      </c>
      <c r="AB8" s="82" t="str">
        <f>IF(U7&gt;V7,"2","1")</f>
        <v>1</v>
      </c>
      <c r="AC8" s="82" t="str">
        <f>IF(U14&gt;V14,"2","1")</f>
        <v>1</v>
      </c>
      <c r="AD8" s="82" t="str">
        <f>IF(V20&gt;U20,"2","1")</f>
        <v>1</v>
      </c>
      <c r="AE8" s="82" t="str">
        <f>IF(V25&gt;U25,"2","1")</f>
        <v>1</v>
      </c>
      <c r="AF8" s="118" t="str">
        <f>IF(V30&gt;U30,"2","1")</f>
        <v>1</v>
      </c>
      <c r="AG8" s="119"/>
      <c r="AH8" s="119"/>
      <c r="AI8" s="119"/>
      <c r="AJ8" s="123">
        <f t="shared" si="2"/>
        <v>5</v>
      </c>
      <c r="AK8" s="31">
        <f t="shared" si="3"/>
        <v>0</v>
      </c>
      <c r="AL8" s="31">
        <f t="shared" si="18"/>
        <v>0</v>
      </c>
      <c r="AM8" s="179">
        <f t="shared" si="19"/>
        <v>5</v>
      </c>
      <c r="AN8" s="32">
        <f t="shared" si="20"/>
        <v>5</v>
      </c>
      <c r="AO8" s="181">
        <f t="shared" si="4"/>
        <v>1</v>
      </c>
      <c r="AP8" s="44">
        <f>U7-R7+U14-R14+V20-S20+V25-S25+V30-S30</f>
        <v>0</v>
      </c>
      <c r="AQ8" s="44">
        <f>V7-S7+V14-S14+U20-R20+U25-R25+U30-R30</f>
        <v>0</v>
      </c>
      <c r="AR8" s="34">
        <f>SUM(AP8-AQ8)*(-1)</f>
        <v>0</v>
      </c>
      <c r="AS8" s="35">
        <f t="shared" si="5"/>
        <v>0</v>
      </c>
      <c r="AT8" s="182">
        <f t="shared" si="6"/>
        <v>50050000003</v>
      </c>
      <c r="AU8" s="7">
        <f t="shared" si="7"/>
        <v>50050000004</v>
      </c>
      <c r="AV8" s="7">
        <f t="shared" si="8"/>
        <v>4</v>
      </c>
      <c r="AW8" s="97">
        <f t="shared" si="9"/>
        <v>0</v>
      </c>
      <c r="AX8" s="3"/>
      <c r="AY8" s="12">
        <f t="shared" si="10"/>
        <v>3</v>
      </c>
      <c r="AZ8" s="12">
        <f t="shared" si="11"/>
        <v>0</v>
      </c>
      <c r="BA8" s="36">
        <f t="shared" si="12"/>
        <v>5</v>
      </c>
      <c r="BB8" s="12">
        <f t="shared" si="21"/>
        <v>0</v>
      </c>
      <c r="BC8" s="12">
        <f t="shared" si="21"/>
        <v>0</v>
      </c>
      <c r="BD8" s="12">
        <f t="shared" si="13"/>
        <v>0</v>
      </c>
      <c r="BE8" s="12"/>
      <c r="BF8" s="185" t="s">
        <v>60</v>
      </c>
      <c r="BG8" s="147" t="s">
        <v>118</v>
      </c>
      <c r="BH8" s="146">
        <v>3</v>
      </c>
      <c r="BI8" s="85">
        <f t="shared" si="14"/>
        <v>0</v>
      </c>
      <c r="BJ8" s="86">
        <f t="shared" si="15"/>
        <v>0</v>
      </c>
      <c r="BK8" s="91" t="s">
        <v>17</v>
      </c>
      <c r="BL8" s="37" t="s">
        <v>17</v>
      </c>
      <c r="BM8" s="144" t="s">
        <v>17</v>
      </c>
      <c r="BN8" s="144" t="s">
        <v>17</v>
      </c>
      <c r="BO8" s="37"/>
      <c r="BP8" s="92"/>
      <c r="BQ8" s="46">
        <f t="shared" si="16"/>
        <v>0</v>
      </c>
      <c r="BR8" s="21">
        <f t="shared" si="16"/>
        <v>0</v>
      </c>
      <c r="BS8" s="187" t="str">
        <f t="shared" si="17"/>
        <v>EMPATE</v>
      </c>
      <c r="BT8" s="117"/>
      <c r="BV8" s="7">
        <v>2</v>
      </c>
      <c r="BW8" s="7">
        <f>BJ6</f>
        <v>0</v>
      </c>
      <c r="BX8" s="7">
        <f>BR6</f>
        <v>0</v>
      </c>
      <c r="BY8" s="7">
        <f>BX8</f>
        <v>0</v>
      </c>
      <c r="BZ8" s="7">
        <f>BX7</f>
        <v>0</v>
      </c>
      <c r="CA8" s="7">
        <f>BY8-BZ8</f>
        <v>0</v>
      </c>
      <c r="CB8" s="7">
        <f>(BX8*10^10)+((CA8+50)*10^6)+(BY8*10)+BV8</f>
        <v>50000002</v>
      </c>
      <c r="CC8" s="7">
        <f>LARGE($CB$7:$CB$8,BV8)</f>
        <v>50000001</v>
      </c>
      <c r="CD8" s="7">
        <f>MATCH(CC8,$CB$7:$CB$8,0)</f>
        <v>1</v>
      </c>
      <c r="CH8" s="117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</row>
    <row r="9" spans="1:110" ht="22.5" customHeight="1" thickBot="1" x14ac:dyDescent="0.3">
      <c r="A9" s="152">
        <v>4</v>
      </c>
      <c r="B9" s="149"/>
      <c r="C9" s="23"/>
      <c r="D9" s="151"/>
      <c r="E9" s="153">
        <v>10</v>
      </c>
      <c r="F9" s="4"/>
      <c r="G9" s="130" t="s">
        <v>60</v>
      </c>
      <c r="H9" s="147" t="s">
        <v>78</v>
      </c>
      <c r="I9" s="215"/>
      <c r="J9" s="112">
        <v>4</v>
      </c>
      <c r="K9" s="74">
        <v>4</v>
      </c>
      <c r="L9" s="77" t="str">
        <f>D6</f>
        <v>y</v>
      </c>
      <c r="M9" s="77" t="str">
        <f>D7</f>
        <v>u</v>
      </c>
      <c r="N9" s="39"/>
      <c r="O9" s="40"/>
      <c r="P9" s="138"/>
      <c r="Q9" s="139"/>
      <c r="R9" s="41"/>
      <c r="S9" s="40"/>
      <c r="T9" s="42"/>
      <c r="U9" s="43">
        <f t="shared" si="0"/>
        <v>0</v>
      </c>
      <c r="V9" s="21">
        <f t="shared" si="0"/>
        <v>0</v>
      </c>
      <c r="W9" s="30" t="str">
        <f t="shared" si="22"/>
        <v>EMPATE</v>
      </c>
      <c r="X9" s="161"/>
      <c r="Y9" s="11"/>
      <c r="Z9" s="12">
        <v>4</v>
      </c>
      <c r="AA9" s="80">
        <f t="shared" si="1"/>
        <v>0</v>
      </c>
      <c r="AB9" s="82" t="str">
        <f>IF(V7&gt;U7,"2","1")</f>
        <v>1</v>
      </c>
      <c r="AC9" s="82" t="str">
        <f>IF(V12&gt;U12,"2","1")</f>
        <v>1</v>
      </c>
      <c r="AD9" s="82" t="str">
        <f>IF(U19&gt;V19,"2","1")</f>
        <v>1</v>
      </c>
      <c r="AE9" s="82" t="str">
        <f>IF(U26&gt;V26,"2","1")</f>
        <v>1</v>
      </c>
      <c r="AF9" s="118" t="str">
        <f>IF(V32&gt;U32,"2","1")</f>
        <v>1</v>
      </c>
      <c r="AG9" s="119"/>
      <c r="AH9" s="119"/>
      <c r="AI9" s="119"/>
      <c r="AJ9" s="123">
        <f t="shared" si="2"/>
        <v>5</v>
      </c>
      <c r="AK9" s="31">
        <f t="shared" si="3"/>
        <v>0</v>
      </c>
      <c r="AL9" s="31">
        <f t="shared" si="18"/>
        <v>0</v>
      </c>
      <c r="AM9" s="179">
        <f t="shared" si="19"/>
        <v>5</v>
      </c>
      <c r="AN9" s="32">
        <f t="shared" si="20"/>
        <v>5</v>
      </c>
      <c r="AO9" s="181">
        <f t="shared" si="4"/>
        <v>1</v>
      </c>
      <c r="AP9" s="44">
        <f>V7-S7+V12-S12+U19-R19+U26-R26+V32-S32</f>
        <v>0</v>
      </c>
      <c r="AQ9" s="44">
        <f>U7-R7+U12-R12+V19-S19+V26-S26+U32-R32</f>
        <v>0</v>
      </c>
      <c r="AR9" s="34">
        <f>SUM(AP9-AQ9)*(-1)</f>
        <v>0</v>
      </c>
      <c r="AS9" s="35">
        <f t="shared" si="5"/>
        <v>0</v>
      </c>
      <c r="AT9" s="182">
        <f t="shared" si="6"/>
        <v>50050000004</v>
      </c>
      <c r="AU9" s="7">
        <f t="shared" si="7"/>
        <v>50050000003</v>
      </c>
      <c r="AV9" s="7">
        <f t="shared" si="8"/>
        <v>3</v>
      </c>
      <c r="AW9" s="97">
        <f t="shared" si="9"/>
        <v>0</v>
      </c>
      <c r="AX9" s="3"/>
      <c r="AY9" s="12">
        <f t="shared" si="10"/>
        <v>4</v>
      </c>
      <c r="AZ9" s="12">
        <f t="shared" si="11"/>
        <v>0</v>
      </c>
      <c r="BA9" s="36">
        <f t="shared" si="12"/>
        <v>5</v>
      </c>
      <c r="BB9" s="12">
        <f t="shared" si="21"/>
        <v>0</v>
      </c>
      <c r="BC9" s="12">
        <f t="shared" si="21"/>
        <v>0</v>
      </c>
      <c r="BD9" s="12">
        <f t="shared" si="13"/>
        <v>0</v>
      </c>
      <c r="BE9" s="12"/>
      <c r="BF9" s="185" t="s">
        <v>60</v>
      </c>
      <c r="BG9" s="147" t="s">
        <v>117</v>
      </c>
      <c r="BH9" s="146">
        <v>4</v>
      </c>
      <c r="BI9" s="85">
        <f t="shared" si="14"/>
        <v>0</v>
      </c>
      <c r="BJ9" s="86">
        <f t="shared" si="15"/>
        <v>0</v>
      </c>
      <c r="BK9" s="91" t="s">
        <v>17</v>
      </c>
      <c r="BL9" s="37" t="s">
        <v>17</v>
      </c>
      <c r="BM9" s="144" t="s">
        <v>17</v>
      </c>
      <c r="BN9" s="144" t="s">
        <v>17</v>
      </c>
      <c r="BO9" s="37"/>
      <c r="BP9" s="92"/>
      <c r="BQ9" s="45">
        <f t="shared" si="16"/>
        <v>0</v>
      </c>
      <c r="BR9" s="21">
        <f t="shared" si="16"/>
        <v>0</v>
      </c>
      <c r="BS9" s="187" t="str">
        <f t="shared" si="17"/>
        <v>EMPATE</v>
      </c>
      <c r="BT9" s="117"/>
      <c r="BZ9" s="7" t="s">
        <v>35</v>
      </c>
      <c r="CA9" s="9">
        <f>SUM(CA7:CA8)</f>
        <v>0</v>
      </c>
      <c r="CH9" s="117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</row>
    <row r="10" spans="1:110" ht="22.5" customHeight="1" thickBot="1" x14ac:dyDescent="0.3">
      <c r="A10" s="152">
        <v>5</v>
      </c>
      <c r="B10" s="149"/>
      <c r="C10" s="23"/>
      <c r="D10" s="151"/>
      <c r="E10" s="153">
        <v>11</v>
      </c>
      <c r="F10" s="4"/>
      <c r="G10" s="130" t="s">
        <v>60</v>
      </c>
      <c r="H10" s="147" t="s">
        <v>79</v>
      </c>
      <c r="I10" s="215"/>
      <c r="J10" s="112">
        <v>5</v>
      </c>
      <c r="K10" s="74">
        <v>5</v>
      </c>
      <c r="L10" s="77">
        <f>D8</f>
        <v>0</v>
      </c>
      <c r="M10" s="77">
        <f>D9</f>
        <v>0</v>
      </c>
      <c r="N10" s="39"/>
      <c r="O10" s="40"/>
      <c r="P10" s="138"/>
      <c r="Q10" s="139"/>
      <c r="R10" s="41"/>
      <c r="S10" s="40"/>
      <c r="T10" s="42"/>
      <c r="U10" s="43">
        <f t="shared" si="0"/>
        <v>0</v>
      </c>
      <c r="V10" s="21">
        <f t="shared" si="0"/>
        <v>0</v>
      </c>
      <c r="W10" s="30" t="str">
        <f t="shared" si="22"/>
        <v>EMPATE</v>
      </c>
      <c r="X10" s="161"/>
      <c r="Y10" s="11"/>
      <c r="Z10" s="12">
        <v>5</v>
      </c>
      <c r="AA10" s="80">
        <f t="shared" si="1"/>
        <v>0</v>
      </c>
      <c r="AB10" s="82" t="str">
        <f>IF(U8&gt;V8,"2","1")</f>
        <v>1</v>
      </c>
      <c r="AC10" s="82" t="str">
        <f>IF(V14&gt;U14,"2","1")</f>
        <v>1</v>
      </c>
      <c r="AD10" s="82" t="str">
        <f>IF(V19&gt;U19,"2","1")</f>
        <v>1</v>
      </c>
      <c r="AE10" s="82" t="str">
        <f>IF(V24&gt;U24,"2","1")</f>
        <v>1</v>
      </c>
      <c r="AF10" s="118" t="str">
        <f>IF(U31&gt;V31,"2","1")</f>
        <v>1</v>
      </c>
      <c r="AG10" s="119"/>
      <c r="AH10" s="119"/>
      <c r="AI10" s="119"/>
      <c r="AJ10" s="123">
        <f t="shared" si="2"/>
        <v>5</v>
      </c>
      <c r="AK10" s="31">
        <f t="shared" si="3"/>
        <v>0</v>
      </c>
      <c r="AL10" s="31">
        <f t="shared" si="18"/>
        <v>0</v>
      </c>
      <c r="AM10" s="179">
        <f t="shared" si="19"/>
        <v>5</v>
      </c>
      <c r="AN10" s="32">
        <f t="shared" si="20"/>
        <v>5</v>
      </c>
      <c r="AO10" s="181">
        <f t="shared" si="4"/>
        <v>1</v>
      </c>
      <c r="AP10" s="44">
        <f>U8-R8+V14-S14+V19-S19+V24-S24+U31-R31</f>
        <v>0</v>
      </c>
      <c r="AQ10" s="44">
        <f>V8-S8+U14-R14+U19-R19+U24-R24+V31-S31</f>
        <v>0</v>
      </c>
      <c r="AR10" s="34">
        <f>SUM(AP10-AQ10)*(-1)</f>
        <v>0</v>
      </c>
      <c r="AS10" s="35">
        <f t="shared" si="5"/>
        <v>0</v>
      </c>
      <c r="AT10" s="182">
        <f t="shared" si="6"/>
        <v>50050000005</v>
      </c>
      <c r="AU10" s="7">
        <f t="shared" si="7"/>
        <v>50050000002</v>
      </c>
      <c r="AV10" s="7">
        <f t="shared" si="8"/>
        <v>2</v>
      </c>
      <c r="AW10" s="97">
        <f t="shared" si="9"/>
        <v>0</v>
      </c>
      <c r="AX10" s="3"/>
      <c r="AY10" s="12">
        <f t="shared" si="10"/>
        <v>5</v>
      </c>
      <c r="AZ10" s="12">
        <f t="shared" si="11"/>
        <v>0</v>
      </c>
      <c r="BA10" s="36">
        <f t="shared" si="12"/>
        <v>5</v>
      </c>
      <c r="BB10" s="12">
        <f t="shared" si="21"/>
        <v>0</v>
      </c>
      <c r="BC10" s="12">
        <f t="shared" si="21"/>
        <v>0</v>
      </c>
      <c r="BD10" s="12">
        <f t="shared" si="13"/>
        <v>0</v>
      </c>
      <c r="BE10" s="12"/>
      <c r="BF10" s="185" t="s">
        <v>60</v>
      </c>
      <c r="BG10" s="147" t="s">
        <v>119</v>
      </c>
      <c r="BH10" s="146">
        <v>5</v>
      </c>
      <c r="BI10" s="85" t="str">
        <f t="shared" si="14"/>
        <v>z</v>
      </c>
      <c r="BJ10" s="86" t="str">
        <f t="shared" si="15"/>
        <v>u</v>
      </c>
      <c r="BK10" s="91" t="s">
        <v>17</v>
      </c>
      <c r="BL10" s="37" t="s">
        <v>17</v>
      </c>
      <c r="BM10" s="144" t="s">
        <v>17</v>
      </c>
      <c r="BN10" s="144" t="s">
        <v>17</v>
      </c>
      <c r="BO10" s="37"/>
      <c r="BP10" s="92"/>
      <c r="BQ10" s="45">
        <f t="shared" si="16"/>
        <v>0</v>
      </c>
      <c r="BR10" s="21">
        <f t="shared" si="16"/>
        <v>0</v>
      </c>
      <c r="BS10" s="187" t="str">
        <f t="shared" si="17"/>
        <v>EMPATE</v>
      </c>
      <c r="BT10" s="117"/>
      <c r="CH10" s="117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</row>
    <row r="11" spans="1:110" ht="22.5" customHeight="1" thickBot="1" x14ac:dyDescent="0.3">
      <c r="A11" s="152">
        <v>6</v>
      </c>
      <c r="B11" s="149"/>
      <c r="C11" s="23"/>
      <c r="D11" s="151"/>
      <c r="E11" s="153">
        <v>12</v>
      </c>
      <c r="F11" s="4"/>
      <c r="G11" s="131" t="s">
        <v>60</v>
      </c>
      <c r="H11" s="147" t="s">
        <v>80</v>
      </c>
      <c r="I11" s="216"/>
      <c r="J11" s="113">
        <v>6</v>
      </c>
      <c r="K11" s="75">
        <v>6</v>
      </c>
      <c r="L11" s="78">
        <f>D10</f>
        <v>0</v>
      </c>
      <c r="M11" s="78">
        <f>D11</f>
        <v>0</v>
      </c>
      <c r="N11" s="47"/>
      <c r="O11" s="48"/>
      <c r="P11" s="140"/>
      <c r="Q11" s="141"/>
      <c r="R11" s="49"/>
      <c r="S11" s="48"/>
      <c r="T11" s="50"/>
      <c r="U11" s="51">
        <f t="shared" si="0"/>
        <v>0</v>
      </c>
      <c r="V11" s="52">
        <f t="shared" si="0"/>
        <v>0</v>
      </c>
      <c r="W11" s="53" t="str">
        <f t="shared" si="22"/>
        <v>EMPATE</v>
      </c>
      <c r="X11" s="161"/>
      <c r="Y11" s="11"/>
      <c r="Z11" s="12">
        <v>6</v>
      </c>
      <c r="AA11" s="80">
        <f t="shared" si="1"/>
        <v>0</v>
      </c>
      <c r="AB11" s="82" t="str">
        <f>IF(V8&gt;U8,"2","1")</f>
        <v>1</v>
      </c>
      <c r="AC11" s="82" t="str">
        <f>IF(V13&gt;U13,"2","1")</f>
        <v>1</v>
      </c>
      <c r="AD11" s="82" t="str">
        <f>IF(V18&gt;U18,"2","1")</f>
        <v>1</v>
      </c>
      <c r="AE11" s="82" t="str">
        <f>IF(U25&gt;V25,"2","1")</f>
        <v>1</v>
      </c>
      <c r="AF11" s="118" t="str">
        <f>IF(U32&gt;V32,"2","1")</f>
        <v>1</v>
      </c>
      <c r="AG11" s="119"/>
      <c r="AH11" s="119"/>
      <c r="AI11" s="119"/>
      <c r="AJ11" s="123">
        <f t="shared" si="2"/>
        <v>5</v>
      </c>
      <c r="AK11" s="31">
        <f t="shared" si="3"/>
        <v>0</v>
      </c>
      <c r="AL11" s="31">
        <f t="shared" si="18"/>
        <v>0</v>
      </c>
      <c r="AM11" s="179">
        <f t="shared" si="19"/>
        <v>5</v>
      </c>
      <c r="AN11" s="32">
        <f t="shared" si="20"/>
        <v>5</v>
      </c>
      <c r="AO11" s="181">
        <f t="shared" si="4"/>
        <v>1</v>
      </c>
      <c r="AP11" s="44">
        <f>V8-S8+V13-S13+V18-S18+U25-R25+U32-R32</f>
        <v>0</v>
      </c>
      <c r="AQ11" s="44">
        <f>U8-R8+U13-R13+U18-R18+V25-S25+V32-S32</f>
        <v>0</v>
      </c>
      <c r="AR11" s="34">
        <f>SUM(AP11-AQ11)*(-1)</f>
        <v>0</v>
      </c>
      <c r="AS11" s="35">
        <f t="shared" si="5"/>
        <v>0</v>
      </c>
      <c r="AT11" s="182">
        <f t="shared" si="6"/>
        <v>50050000006</v>
      </c>
      <c r="AU11" s="7">
        <f t="shared" si="7"/>
        <v>50050000001</v>
      </c>
      <c r="AV11" s="7">
        <f t="shared" si="8"/>
        <v>1</v>
      </c>
      <c r="AW11" s="98">
        <f t="shared" si="9"/>
        <v>0</v>
      </c>
      <c r="AX11" s="3"/>
      <c r="AY11" s="12">
        <f t="shared" si="10"/>
        <v>6</v>
      </c>
      <c r="AZ11" s="12">
        <f t="shared" si="11"/>
        <v>0</v>
      </c>
      <c r="BA11" s="36">
        <f t="shared" si="12"/>
        <v>5</v>
      </c>
      <c r="BB11" s="12">
        <f t="shared" si="21"/>
        <v>0</v>
      </c>
      <c r="BC11" s="12">
        <f t="shared" si="21"/>
        <v>0</v>
      </c>
      <c r="BD11" s="12">
        <f t="shared" si="13"/>
        <v>0</v>
      </c>
      <c r="BE11" s="12"/>
      <c r="BF11" s="186" t="s">
        <v>60</v>
      </c>
      <c r="BG11" s="147" t="s">
        <v>120</v>
      </c>
      <c r="BH11" s="146">
        <v>6</v>
      </c>
      <c r="BI11" s="87" t="str">
        <f t="shared" si="14"/>
        <v>X</v>
      </c>
      <c r="BJ11" s="88" t="str">
        <f t="shared" si="15"/>
        <v>y</v>
      </c>
      <c r="BK11" s="93" t="s">
        <v>17</v>
      </c>
      <c r="BL11" s="94" t="s">
        <v>17</v>
      </c>
      <c r="BM11" s="145" t="s">
        <v>17</v>
      </c>
      <c r="BN11" s="145" t="s">
        <v>17</v>
      </c>
      <c r="BO11" s="94"/>
      <c r="BP11" s="95"/>
      <c r="BQ11" s="45">
        <f t="shared" si="16"/>
        <v>0</v>
      </c>
      <c r="BR11" s="21">
        <f t="shared" si="16"/>
        <v>0</v>
      </c>
      <c r="BS11" s="187" t="str">
        <f t="shared" si="17"/>
        <v>EMPATE</v>
      </c>
      <c r="BT11" s="117"/>
      <c r="BX11" s="7" t="s">
        <v>29</v>
      </c>
      <c r="BY11" s="7" t="s">
        <v>33</v>
      </c>
      <c r="BZ11" s="7" t="s">
        <v>34</v>
      </c>
      <c r="CA11" s="7" t="s">
        <v>30</v>
      </c>
      <c r="CB11" s="7" t="s">
        <v>28</v>
      </c>
      <c r="CC11" s="7" t="s">
        <v>31</v>
      </c>
      <c r="CD11" s="7" t="s">
        <v>36</v>
      </c>
      <c r="CF11" s="9" t="s">
        <v>40</v>
      </c>
      <c r="CG11" s="7">
        <f>VLOOKUP(CD12,BV12:CA13,2)</f>
        <v>0</v>
      </c>
      <c r="CH11" s="117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</row>
    <row r="12" spans="1:110" ht="22.5" customHeight="1" thickBot="1" x14ac:dyDescent="0.3">
      <c r="A12" s="3"/>
      <c r="B12" s="3"/>
      <c r="C12" s="3"/>
      <c r="D12" s="3" t="s">
        <v>17</v>
      </c>
      <c r="E12" s="4"/>
      <c r="F12" s="4"/>
      <c r="G12" s="129" t="s">
        <v>60</v>
      </c>
      <c r="H12" s="147" t="s">
        <v>81</v>
      </c>
      <c r="I12" s="214">
        <v>2</v>
      </c>
      <c r="J12" s="114">
        <v>7</v>
      </c>
      <c r="K12" s="73">
        <v>1</v>
      </c>
      <c r="L12" s="79" t="str">
        <f>B6</f>
        <v>X</v>
      </c>
      <c r="M12" s="79">
        <f>B9</f>
        <v>0</v>
      </c>
      <c r="N12" s="39"/>
      <c r="O12" s="40"/>
      <c r="P12" s="138"/>
      <c r="Q12" s="139"/>
      <c r="R12" s="41"/>
      <c r="S12" s="40"/>
      <c r="T12" s="27"/>
      <c r="U12" s="28">
        <f t="shared" si="0"/>
        <v>0</v>
      </c>
      <c r="V12" s="29">
        <f t="shared" si="0"/>
        <v>0</v>
      </c>
      <c r="W12" s="30" t="str">
        <f t="shared" si="22"/>
        <v>EMPATE</v>
      </c>
      <c r="X12" s="161"/>
      <c r="Y12" s="11"/>
      <c r="Z12" s="12"/>
      <c r="AA12" s="6"/>
      <c r="AB12" s="3"/>
      <c r="AC12" s="3"/>
      <c r="AD12" s="3"/>
      <c r="AE12" s="3"/>
      <c r="AF12" s="3"/>
      <c r="AG12" s="227"/>
      <c r="AH12" s="228"/>
      <c r="AI12" s="228"/>
      <c r="AJ12" s="123"/>
      <c r="AK12" s="31"/>
      <c r="AL12" s="31"/>
      <c r="AM12" s="36"/>
      <c r="AN12" s="31"/>
      <c r="AO12" s="36"/>
      <c r="AP12" s="229"/>
      <c r="AQ12" s="230"/>
      <c r="AR12" s="3"/>
      <c r="AS12" s="54">
        <f>SUM(AS6:AS11)</f>
        <v>0</v>
      </c>
      <c r="AT12" s="31"/>
      <c r="AU12" s="31"/>
      <c r="AV12" s="31"/>
      <c r="AX12" s="3"/>
      <c r="AY12" s="12"/>
      <c r="AZ12" s="12"/>
      <c r="BA12" s="12"/>
      <c r="BB12" s="12"/>
      <c r="BC12" s="12"/>
      <c r="BD12" s="12"/>
      <c r="BE12" s="12"/>
      <c r="BF12" s="12"/>
      <c r="BG12" s="12"/>
      <c r="BH12" s="3"/>
      <c r="BI12" s="3"/>
      <c r="BJ12" s="3"/>
      <c r="BK12" s="22" t="s">
        <v>71</v>
      </c>
      <c r="BL12" s="22" t="s">
        <v>70</v>
      </c>
      <c r="BM12" s="142" t="s">
        <v>0</v>
      </c>
      <c r="BN12" s="142" t="s">
        <v>1</v>
      </c>
      <c r="BO12" s="22" t="s">
        <v>71</v>
      </c>
      <c r="BP12" s="22" t="s">
        <v>72</v>
      </c>
      <c r="BQ12" s="15" t="s">
        <v>0</v>
      </c>
      <c r="BR12" s="17" t="s">
        <v>1</v>
      </c>
      <c r="BS12" s="3"/>
      <c r="BT12" s="117"/>
      <c r="BV12" s="7">
        <v>1</v>
      </c>
      <c r="BW12" s="7">
        <f>BI7</f>
        <v>0</v>
      </c>
      <c r="BX12" s="7">
        <f>BQ7</f>
        <v>0</v>
      </c>
      <c r="BY12" s="7">
        <f>BX12</f>
        <v>0</v>
      </c>
      <c r="BZ12" s="7">
        <f>BX13</f>
        <v>0</v>
      </c>
      <c r="CA12" s="7">
        <f>BY12-BZ12</f>
        <v>0</v>
      </c>
      <c r="CB12" s="7">
        <f>(BX12*10^10)+((CA12+50)*10^6)+(BY12*10)+BV12</f>
        <v>50000001</v>
      </c>
      <c r="CC12" s="7">
        <f>LARGE($CB$12:$CB$13,BV12)</f>
        <v>50000002</v>
      </c>
      <c r="CD12" s="7">
        <f>MATCH(CC12,$CB$12:$CB$13,0)</f>
        <v>2</v>
      </c>
      <c r="CF12" s="9" t="s">
        <v>41</v>
      </c>
      <c r="CG12" s="7">
        <f>VLOOKUP(CD13,BV12:CA13,2)</f>
        <v>0</v>
      </c>
      <c r="CH12" s="117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</row>
    <row r="13" spans="1:110" ht="22.5" customHeight="1" thickBot="1" x14ac:dyDescent="0.3">
      <c r="A13" s="3"/>
      <c r="B13" s="3"/>
      <c r="C13" s="3"/>
      <c r="D13" s="3"/>
      <c r="E13" s="4"/>
      <c r="F13" s="4"/>
      <c r="G13" s="130" t="s">
        <v>60</v>
      </c>
      <c r="H13" s="147" t="s">
        <v>82</v>
      </c>
      <c r="I13" s="215"/>
      <c r="J13" s="112">
        <v>8</v>
      </c>
      <c r="K13" s="74">
        <v>2</v>
      </c>
      <c r="L13" s="80" t="str">
        <f>B7</f>
        <v>z</v>
      </c>
      <c r="M13" s="80">
        <f>B11</f>
        <v>0</v>
      </c>
      <c r="N13" s="39"/>
      <c r="O13" s="40"/>
      <c r="P13" s="138"/>
      <c r="Q13" s="139"/>
      <c r="R13" s="41"/>
      <c r="S13" s="40"/>
      <c r="T13" s="42"/>
      <c r="U13" s="43">
        <f t="shared" si="0"/>
        <v>0</v>
      </c>
      <c r="V13" s="21">
        <f t="shared" si="0"/>
        <v>0</v>
      </c>
      <c r="W13" s="30" t="str">
        <f t="shared" si="22"/>
        <v>EMPATE</v>
      </c>
      <c r="X13" s="161"/>
      <c r="Y13" s="11"/>
      <c r="Z13" s="12"/>
      <c r="AA13" s="177" t="s">
        <v>22</v>
      </c>
      <c r="AB13" s="18" t="s">
        <v>6</v>
      </c>
      <c r="AC13" s="18" t="s">
        <v>7</v>
      </c>
      <c r="AD13" s="18" t="s">
        <v>8</v>
      </c>
      <c r="AE13" s="18" t="s">
        <v>9</v>
      </c>
      <c r="AF13" s="18" t="s">
        <v>10</v>
      </c>
      <c r="AG13" s="225" t="s">
        <v>19</v>
      </c>
      <c r="AH13" s="226"/>
      <c r="AI13" s="226"/>
      <c r="AJ13" s="123"/>
      <c r="AK13" s="31"/>
      <c r="AL13" s="31"/>
      <c r="AM13" s="36"/>
      <c r="AN13" s="31"/>
      <c r="AO13" s="5" t="s">
        <v>27</v>
      </c>
      <c r="AP13" s="18" t="s">
        <v>13</v>
      </c>
      <c r="AQ13" s="18" t="s">
        <v>14</v>
      </c>
      <c r="AR13" s="19" t="s">
        <v>17</v>
      </c>
      <c r="AS13" s="20" t="s">
        <v>15</v>
      </c>
      <c r="AT13" s="183"/>
      <c r="AU13" s="31"/>
      <c r="AV13" s="31"/>
      <c r="AW13" s="177" t="s">
        <v>22</v>
      </c>
      <c r="AX13" s="3"/>
      <c r="AY13" s="12"/>
      <c r="AZ13" s="12"/>
      <c r="BA13" s="12" t="s">
        <v>29</v>
      </c>
      <c r="BB13" s="12" t="s">
        <v>33</v>
      </c>
      <c r="BC13" s="12" t="s">
        <v>34</v>
      </c>
      <c r="BD13" s="12" t="s">
        <v>30</v>
      </c>
      <c r="BE13" s="12"/>
      <c r="BF13" s="12"/>
      <c r="BG13" s="12"/>
      <c r="BH13" s="3"/>
      <c r="BI13" s="3"/>
      <c r="BJ13" s="3"/>
      <c r="BK13" s="219" t="str">
        <f>BK4</f>
        <v>Resultado Final</v>
      </c>
      <c r="BL13" s="219"/>
      <c r="BM13" s="220" t="s">
        <v>2</v>
      </c>
      <c r="BN13" s="220"/>
      <c r="BO13" s="243" t="s">
        <v>66</v>
      </c>
      <c r="BP13" s="243"/>
      <c r="BQ13" s="3" t="s">
        <v>17</v>
      </c>
      <c r="BR13" s="3" t="s">
        <v>17</v>
      </c>
      <c r="BS13" s="3"/>
      <c r="BT13" s="117"/>
      <c r="BV13" s="7">
        <v>2</v>
      </c>
      <c r="BW13" s="7">
        <f>BJ7</f>
        <v>0</v>
      </c>
      <c r="BX13" s="7">
        <f>BR7</f>
        <v>0</v>
      </c>
      <c r="BY13" s="7">
        <f>BX13</f>
        <v>0</v>
      </c>
      <c r="BZ13" s="7">
        <f>BX12</f>
        <v>0</v>
      </c>
      <c r="CA13" s="7">
        <f>BY13-BZ13</f>
        <v>0</v>
      </c>
      <c r="CB13" s="7">
        <f>(BX13*10^10)+((CA13+50)*10^6)+(BY13*10)+BV13</f>
        <v>50000002</v>
      </c>
      <c r="CC13" s="7">
        <f>LARGE($CB$12:$CB$13,BV13)</f>
        <v>50000001</v>
      </c>
      <c r="CD13" s="7">
        <f>MATCH(CC13,$CB$12:$CB$13,0)</f>
        <v>1</v>
      </c>
      <c r="CH13" s="117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</row>
    <row r="14" spans="1:110" ht="22.5" customHeight="1" thickBot="1" x14ac:dyDescent="0.3">
      <c r="A14" s="3"/>
      <c r="B14" s="213" t="s">
        <v>23</v>
      </c>
      <c r="C14" s="213"/>
      <c r="D14" s="213"/>
      <c r="E14" s="4"/>
      <c r="F14" s="4"/>
      <c r="G14" s="130" t="s">
        <v>60</v>
      </c>
      <c r="H14" s="147" t="s">
        <v>83</v>
      </c>
      <c r="I14" s="215"/>
      <c r="J14" s="112">
        <v>9</v>
      </c>
      <c r="K14" s="74">
        <v>3</v>
      </c>
      <c r="L14" s="80">
        <f>B8</f>
        <v>0</v>
      </c>
      <c r="M14" s="80">
        <f>B10</f>
        <v>0</v>
      </c>
      <c r="N14" s="39"/>
      <c r="O14" s="40"/>
      <c r="P14" s="138"/>
      <c r="Q14" s="139"/>
      <c r="R14" s="41"/>
      <c r="S14" s="40"/>
      <c r="T14" s="42"/>
      <c r="U14" s="43">
        <f t="shared" si="0"/>
        <v>0</v>
      </c>
      <c r="V14" s="21">
        <f t="shared" si="0"/>
        <v>0</v>
      </c>
      <c r="W14" s="30" t="str">
        <f t="shared" si="22"/>
        <v>EMPATE</v>
      </c>
      <c r="X14" s="161"/>
      <c r="Y14" s="11"/>
      <c r="Z14" s="12">
        <v>1</v>
      </c>
      <c r="AA14" s="77" t="str">
        <f t="shared" ref="AA14:AA19" si="23">D6</f>
        <v>y</v>
      </c>
      <c r="AB14" s="81" t="str">
        <f>IF(U9&gt;V9,"2","1")</f>
        <v>1</v>
      </c>
      <c r="AC14" s="81" t="str">
        <f>IF(U15&gt;V15,"2","1")</f>
        <v>1</v>
      </c>
      <c r="AD14" s="81" t="str">
        <f>IF(U21&gt;V21,"2","1")</f>
        <v>1</v>
      </c>
      <c r="AE14" s="81" t="str">
        <f>IF(U27&gt;V27,"2","1")</f>
        <v>1</v>
      </c>
      <c r="AF14" s="120" t="str">
        <f>IF(U33&gt;V33,"2","1")</f>
        <v>1</v>
      </c>
      <c r="AG14" s="121"/>
      <c r="AH14" s="121"/>
      <c r="AI14" s="121"/>
      <c r="AJ14" s="123">
        <f t="shared" ref="AJ14:AJ19" si="24">COUNTIF(AB14:AF14,"1")</f>
        <v>5</v>
      </c>
      <c r="AK14" s="31">
        <f t="shared" ref="AK14:AK19" si="25">COUNTIF(AB14:AF14,"2")</f>
        <v>0</v>
      </c>
      <c r="AL14" s="31">
        <f t="shared" si="18"/>
        <v>0</v>
      </c>
      <c r="AM14" s="179">
        <f t="shared" si="19"/>
        <v>5</v>
      </c>
      <c r="AN14" s="32">
        <f t="shared" si="20"/>
        <v>5</v>
      </c>
      <c r="AO14" s="181">
        <f t="shared" ref="AO14:AO19" si="26">RANK(AN14,$AM$14:$AM$19)</f>
        <v>1</v>
      </c>
      <c r="AP14" s="55">
        <f>U9-R9+U15-R15+U21-R21+U27-R27+U33-R33</f>
        <v>0</v>
      </c>
      <c r="AQ14" s="55">
        <f>V9-S9+V15-S15+V21-S21+V27-S27+V33-S33</f>
        <v>0</v>
      </c>
      <c r="AR14" s="56">
        <f t="shared" ref="AR14:AR19" si="27">SUM(AP14-AQ14)*(-1)</f>
        <v>0</v>
      </c>
      <c r="AS14" s="57">
        <f t="shared" ref="AS14:AS19" si="28">AP14-AQ14</f>
        <v>0</v>
      </c>
      <c r="AT14" s="182">
        <f t="shared" ref="AT14:AT19" si="29">(AM14*10^10)+(AS14+50)*(10^6)+(AP14*10)+Z14</f>
        <v>50050000001</v>
      </c>
      <c r="AU14" s="7">
        <f t="shared" ref="AU14:AU19" si="30">LARGE($AT$14:$AT$19,Z14)</f>
        <v>50050000006</v>
      </c>
      <c r="AV14" s="7">
        <f t="shared" ref="AV14:AV19" si="31">MATCH(AU14,$AT$14:$AT$19,0)</f>
        <v>6</v>
      </c>
      <c r="AW14" s="99" t="str">
        <f t="shared" ref="AW14:AW19" si="32">D6</f>
        <v>y</v>
      </c>
      <c r="AX14" s="3"/>
      <c r="AY14" s="12">
        <v>1</v>
      </c>
      <c r="AZ14" s="12" t="str">
        <f t="shared" ref="AZ14:AZ19" si="33">D6</f>
        <v>y</v>
      </c>
      <c r="BA14" s="36">
        <f t="shared" ref="BA14:BA19" si="34">AM14</f>
        <v>5</v>
      </c>
      <c r="BB14" s="12">
        <f>AP14</f>
        <v>0</v>
      </c>
      <c r="BC14" s="12">
        <f>AQ14</f>
        <v>0</v>
      </c>
      <c r="BD14" s="12">
        <f t="shared" ref="BD14:BD19" si="35">AS14</f>
        <v>0</v>
      </c>
      <c r="BE14" s="12"/>
      <c r="BF14" s="12"/>
      <c r="BG14" s="12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117"/>
      <c r="BZ14" s="7" t="s">
        <v>35</v>
      </c>
      <c r="CA14" s="9">
        <f>SUM(CA12:CA13)</f>
        <v>0</v>
      </c>
      <c r="CH14" s="117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</row>
    <row r="15" spans="1:110" ht="22.5" customHeight="1" thickBot="1" x14ac:dyDescent="0.3">
      <c r="A15" s="3"/>
      <c r="B15" s="213"/>
      <c r="C15" s="213"/>
      <c r="D15" s="213"/>
      <c r="E15" s="4"/>
      <c r="F15" s="4"/>
      <c r="G15" s="130" t="s">
        <v>60</v>
      </c>
      <c r="H15" s="147" t="s">
        <v>84</v>
      </c>
      <c r="I15" s="215"/>
      <c r="J15" s="112">
        <v>10</v>
      </c>
      <c r="K15" s="74">
        <v>4</v>
      </c>
      <c r="L15" s="77" t="str">
        <f>D6</f>
        <v>y</v>
      </c>
      <c r="M15" s="77">
        <f>D9</f>
        <v>0</v>
      </c>
      <c r="N15" s="39"/>
      <c r="O15" s="40"/>
      <c r="P15" s="138"/>
      <c r="Q15" s="139"/>
      <c r="R15" s="41"/>
      <c r="S15" s="40"/>
      <c r="T15" s="42"/>
      <c r="U15" s="43">
        <f t="shared" si="0"/>
        <v>0</v>
      </c>
      <c r="V15" s="21">
        <f t="shared" si="0"/>
        <v>0</v>
      </c>
      <c r="W15" s="30" t="str">
        <f t="shared" si="22"/>
        <v>EMPATE</v>
      </c>
      <c r="X15" s="161"/>
      <c r="Y15" s="11"/>
      <c r="Z15" s="12">
        <v>2</v>
      </c>
      <c r="AA15" s="77" t="str">
        <f t="shared" si="23"/>
        <v>u</v>
      </c>
      <c r="AB15" s="81" t="str">
        <f>IF(V9&gt;U9,"2","1")</f>
        <v>1</v>
      </c>
      <c r="AC15" s="81" t="str">
        <f>IF(U16&gt;V16,"2","1")</f>
        <v>1</v>
      </c>
      <c r="AD15" s="81" t="str">
        <f>IF(U23&gt;V23,"2","1")</f>
        <v>1</v>
      </c>
      <c r="AE15" s="81" t="str">
        <f>IF(V29&gt;U29,"2","1")</f>
        <v>1</v>
      </c>
      <c r="AF15" s="120" t="str">
        <f>IF(V34&gt;U34,"2","1")</f>
        <v>1</v>
      </c>
      <c r="AG15" s="121"/>
      <c r="AH15" s="121"/>
      <c r="AI15" s="121"/>
      <c r="AJ15" s="123">
        <f t="shared" si="24"/>
        <v>5</v>
      </c>
      <c r="AK15" s="31">
        <f t="shared" si="25"/>
        <v>0</v>
      </c>
      <c r="AL15" s="31">
        <f t="shared" si="18"/>
        <v>0</v>
      </c>
      <c r="AM15" s="179">
        <f t="shared" si="19"/>
        <v>5</v>
      </c>
      <c r="AN15" s="32">
        <f t="shared" si="20"/>
        <v>5</v>
      </c>
      <c r="AO15" s="181">
        <f t="shared" si="26"/>
        <v>1</v>
      </c>
      <c r="AP15" s="55">
        <f>V9-S9+U16-R16+U23-R23+V29-S29+V34-S34</f>
        <v>0</v>
      </c>
      <c r="AQ15" s="55">
        <f>U9-R9+V16-S16+V23-S23+U29-R29+U34-R34</f>
        <v>0</v>
      </c>
      <c r="AR15" s="56">
        <f t="shared" si="27"/>
        <v>0</v>
      </c>
      <c r="AS15" s="57">
        <f t="shared" si="28"/>
        <v>0</v>
      </c>
      <c r="AT15" s="182">
        <f t="shared" si="29"/>
        <v>50050000002</v>
      </c>
      <c r="AU15" s="7">
        <f t="shared" si="30"/>
        <v>50050000005</v>
      </c>
      <c r="AV15" s="7">
        <f t="shared" si="31"/>
        <v>5</v>
      </c>
      <c r="AW15" s="100" t="str">
        <f t="shared" si="32"/>
        <v>u</v>
      </c>
      <c r="AX15" s="3"/>
      <c r="AY15" s="12">
        <v>2</v>
      </c>
      <c r="AZ15" s="12" t="str">
        <f t="shared" si="33"/>
        <v>u</v>
      </c>
      <c r="BA15" s="36">
        <f t="shared" si="34"/>
        <v>5</v>
      </c>
      <c r="BB15" s="12">
        <f t="shared" ref="BB15:BC19" si="36">AP15</f>
        <v>0</v>
      </c>
      <c r="BC15" s="12">
        <f t="shared" si="36"/>
        <v>0</v>
      </c>
      <c r="BD15" s="12">
        <f t="shared" si="35"/>
        <v>0</v>
      </c>
      <c r="BE15" s="12"/>
      <c r="BF15" s="12"/>
      <c r="BG15" s="12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117"/>
      <c r="CH15" s="117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</row>
    <row r="16" spans="1:110" ht="22.5" customHeight="1" thickBot="1" x14ac:dyDescent="0.3">
      <c r="B16" s="3"/>
      <c r="C16" s="3"/>
      <c r="D16" s="3"/>
      <c r="E16" s="4"/>
      <c r="F16" s="4"/>
      <c r="G16" s="130" t="s">
        <v>60</v>
      </c>
      <c r="H16" s="147" t="s">
        <v>85</v>
      </c>
      <c r="I16" s="215"/>
      <c r="J16" s="112">
        <v>11</v>
      </c>
      <c r="K16" s="74">
        <v>5</v>
      </c>
      <c r="L16" s="77" t="str">
        <f>D7</f>
        <v>u</v>
      </c>
      <c r="M16" s="77">
        <f>D11</f>
        <v>0</v>
      </c>
      <c r="N16" s="39"/>
      <c r="O16" s="40"/>
      <c r="P16" s="138"/>
      <c r="Q16" s="139"/>
      <c r="R16" s="41"/>
      <c r="S16" s="40"/>
      <c r="T16" s="42"/>
      <c r="U16" s="43">
        <f t="shared" si="0"/>
        <v>0</v>
      </c>
      <c r="V16" s="21">
        <f t="shared" si="0"/>
        <v>0</v>
      </c>
      <c r="W16" s="30" t="str">
        <f t="shared" si="22"/>
        <v>EMPATE</v>
      </c>
      <c r="X16" s="161"/>
      <c r="Y16" s="11"/>
      <c r="Z16" s="12">
        <v>3</v>
      </c>
      <c r="AA16" s="77">
        <f t="shared" si="23"/>
        <v>0</v>
      </c>
      <c r="AB16" s="81" t="str">
        <f>IF(U10&gt;V10,"2","1")</f>
        <v>1</v>
      </c>
      <c r="AC16" s="81" t="str">
        <f>IF(U17&gt;V17,"2","1")</f>
        <v>1</v>
      </c>
      <c r="AD16" s="81" t="str">
        <f>IF(V23&gt;U23,"2","1")</f>
        <v>1</v>
      </c>
      <c r="AE16" s="81" t="str">
        <f>IF(V28&gt;U28,"2","1")</f>
        <v>1</v>
      </c>
      <c r="AF16" s="120" t="str">
        <f>IF(V33&gt;U33,"2","1")</f>
        <v>1</v>
      </c>
      <c r="AG16" s="121"/>
      <c r="AH16" s="121"/>
      <c r="AI16" s="121"/>
      <c r="AJ16" s="123">
        <f t="shared" si="24"/>
        <v>5</v>
      </c>
      <c r="AK16" s="31">
        <f t="shared" si="25"/>
        <v>0</v>
      </c>
      <c r="AL16" s="31">
        <f t="shared" si="18"/>
        <v>0</v>
      </c>
      <c r="AM16" s="179">
        <f t="shared" si="19"/>
        <v>5</v>
      </c>
      <c r="AN16" s="32">
        <f t="shared" si="20"/>
        <v>5</v>
      </c>
      <c r="AO16" s="181">
        <f t="shared" si="26"/>
        <v>1</v>
      </c>
      <c r="AP16" s="55">
        <f>U10-R10+U17-R17+V23-S23+V28-S28+V33-S33</f>
        <v>0</v>
      </c>
      <c r="AQ16" s="55">
        <f>V10-S10+V17-S17+U23-R23+U28-R28+U33-R33</f>
        <v>0</v>
      </c>
      <c r="AR16" s="56">
        <f t="shared" si="27"/>
        <v>0</v>
      </c>
      <c r="AS16" s="57">
        <f t="shared" si="28"/>
        <v>0</v>
      </c>
      <c r="AT16" s="182">
        <f t="shared" si="29"/>
        <v>50050000003</v>
      </c>
      <c r="AU16" s="7">
        <f t="shared" si="30"/>
        <v>50050000004</v>
      </c>
      <c r="AV16" s="7">
        <f t="shared" si="31"/>
        <v>4</v>
      </c>
      <c r="AW16" s="101">
        <f t="shared" si="32"/>
        <v>0</v>
      </c>
      <c r="AX16" s="3"/>
      <c r="AY16" s="12">
        <v>3</v>
      </c>
      <c r="AZ16" s="12">
        <f t="shared" si="33"/>
        <v>0</v>
      </c>
      <c r="BA16" s="36">
        <f t="shared" si="34"/>
        <v>5</v>
      </c>
      <c r="BB16" s="12">
        <f t="shared" si="36"/>
        <v>0</v>
      </c>
      <c r="BC16" s="12">
        <f t="shared" si="36"/>
        <v>0</v>
      </c>
      <c r="BD16" s="12">
        <f t="shared" si="35"/>
        <v>0</v>
      </c>
      <c r="BE16" s="12"/>
      <c r="BF16" s="12"/>
      <c r="BG16" s="12"/>
      <c r="BH16" s="3"/>
      <c r="BI16" s="58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117"/>
      <c r="BX16" s="7" t="s">
        <v>29</v>
      </c>
      <c r="BY16" s="7" t="s">
        <v>33</v>
      </c>
      <c r="BZ16" s="7" t="s">
        <v>34</v>
      </c>
      <c r="CA16" s="7" t="s">
        <v>30</v>
      </c>
      <c r="CB16" s="7" t="s">
        <v>28</v>
      </c>
      <c r="CC16" s="7" t="s">
        <v>31</v>
      </c>
      <c r="CD16" s="7" t="s">
        <v>36</v>
      </c>
      <c r="CH16" s="117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</row>
    <row r="17" spans="1:110" ht="22.5" customHeight="1" thickBot="1" x14ac:dyDescent="0.3">
      <c r="A17" s="3"/>
      <c r="B17" s="3"/>
      <c r="C17" s="3"/>
      <c r="D17" s="3"/>
      <c r="E17" s="4"/>
      <c r="F17" s="4"/>
      <c r="G17" s="131" t="s">
        <v>60</v>
      </c>
      <c r="H17" s="147" t="s">
        <v>86</v>
      </c>
      <c r="I17" s="216"/>
      <c r="J17" s="113">
        <v>12</v>
      </c>
      <c r="K17" s="75">
        <v>6</v>
      </c>
      <c r="L17" s="78">
        <f>D8</f>
        <v>0</v>
      </c>
      <c r="M17" s="78">
        <f>D10</f>
        <v>0</v>
      </c>
      <c r="N17" s="47"/>
      <c r="O17" s="48"/>
      <c r="P17" s="140"/>
      <c r="Q17" s="141"/>
      <c r="R17" s="49"/>
      <c r="S17" s="48"/>
      <c r="T17" s="50"/>
      <c r="U17" s="51">
        <f t="shared" si="0"/>
        <v>0</v>
      </c>
      <c r="V17" s="59">
        <f t="shared" si="0"/>
        <v>0</v>
      </c>
      <c r="W17" s="53" t="str">
        <f t="shared" si="22"/>
        <v>EMPATE</v>
      </c>
      <c r="X17" s="161"/>
      <c r="Y17" s="11"/>
      <c r="Z17" s="12">
        <v>4</v>
      </c>
      <c r="AA17" s="77">
        <f t="shared" si="23"/>
        <v>0</v>
      </c>
      <c r="AB17" s="81" t="str">
        <f>IF(V10&gt;U10,"2","1")</f>
        <v>1</v>
      </c>
      <c r="AC17" s="81" t="str">
        <f>IF(V15&gt;U15,"2","1")</f>
        <v>1</v>
      </c>
      <c r="AD17" s="81" t="str">
        <f>IF(U22&gt;V22,"2","1")</f>
        <v>1</v>
      </c>
      <c r="AE17" s="81" t="str">
        <f>IF(U29&gt;V29,"2","1")</f>
        <v>1</v>
      </c>
      <c r="AF17" s="120" t="str">
        <f>IF(V35&gt;U35,"2","1")</f>
        <v>1</v>
      </c>
      <c r="AG17" s="121"/>
      <c r="AH17" s="121"/>
      <c r="AI17" s="121"/>
      <c r="AJ17" s="123">
        <f t="shared" si="24"/>
        <v>5</v>
      </c>
      <c r="AK17" s="31">
        <f t="shared" si="25"/>
        <v>0</v>
      </c>
      <c r="AL17" s="31">
        <f t="shared" si="18"/>
        <v>0</v>
      </c>
      <c r="AM17" s="179">
        <f t="shared" si="19"/>
        <v>5</v>
      </c>
      <c r="AN17" s="32">
        <f t="shared" si="20"/>
        <v>5</v>
      </c>
      <c r="AO17" s="181">
        <f t="shared" si="26"/>
        <v>1</v>
      </c>
      <c r="AP17" s="55">
        <f>V10-S10+V15-S15+U22-R22+U29-R29+V35-S35</f>
        <v>0</v>
      </c>
      <c r="AQ17" s="60">
        <f>U10-R10+U15-R15+V22-S22+V29-S29+U35-R35</f>
        <v>0</v>
      </c>
      <c r="AR17" s="56">
        <f t="shared" si="27"/>
        <v>0</v>
      </c>
      <c r="AS17" s="57">
        <f t="shared" si="28"/>
        <v>0</v>
      </c>
      <c r="AT17" s="182">
        <f t="shared" si="29"/>
        <v>50050000004</v>
      </c>
      <c r="AU17" s="7">
        <f t="shared" si="30"/>
        <v>50050000003</v>
      </c>
      <c r="AV17" s="7">
        <f t="shared" si="31"/>
        <v>3</v>
      </c>
      <c r="AW17" s="100">
        <f t="shared" si="32"/>
        <v>0</v>
      </c>
      <c r="AX17" s="3"/>
      <c r="AY17" s="12">
        <v>4</v>
      </c>
      <c r="AZ17" s="12">
        <f t="shared" si="33"/>
        <v>0</v>
      </c>
      <c r="BA17" s="36">
        <f t="shared" si="34"/>
        <v>5</v>
      </c>
      <c r="BB17" s="12">
        <f t="shared" si="36"/>
        <v>0</v>
      </c>
      <c r="BC17" s="12">
        <f t="shared" si="36"/>
        <v>0</v>
      </c>
      <c r="BD17" s="12">
        <f t="shared" si="35"/>
        <v>0</v>
      </c>
      <c r="BE17" s="12"/>
      <c r="BF17" s="12"/>
      <c r="BG17" s="12"/>
      <c r="BH17" s="3"/>
      <c r="BI17" s="58"/>
      <c r="BJ17" s="61" t="s">
        <v>50</v>
      </c>
      <c r="BK17" s="134"/>
      <c r="BL17" s="3"/>
      <c r="BM17" s="3"/>
      <c r="BN17" s="3"/>
      <c r="BO17" s="3"/>
      <c r="BP17" s="3"/>
      <c r="BQ17" s="3"/>
      <c r="BR17" s="3"/>
      <c r="BS17" s="3"/>
      <c r="BT17" s="117"/>
      <c r="BV17" s="7">
        <v>1</v>
      </c>
      <c r="BW17" s="7">
        <f>BI8</f>
        <v>0</v>
      </c>
      <c r="BX17" s="7">
        <f>BQ8</f>
        <v>0</v>
      </c>
      <c r="BY17" s="7">
        <f>BX17</f>
        <v>0</v>
      </c>
      <c r="BZ17" s="7">
        <f>BX18</f>
        <v>0</v>
      </c>
      <c r="CA17" s="7">
        <f>BY17-BZ17</f>
        <v>0</v>
      </c>
      <c r="CB17" s="7">
        <f>(BX17*10^10)+((CA17+50)*10^6)+(BY17*10)+BV17</f>
        <v>50000001</v>
      </c>
      <c r="CC17" s="7">
        <f>LARGE($CB$17:$CB$18,BV17)</f>
        <v>50000002</v>
      </c>
      <c r="CD17" s="7">
        <f>MATCH(CC17,$CB$17:$CB$18,0)</f>
        <v>2</v>
      </c>
      <c r="CF17" s="9" t="s">
        <v>42</v>
      </c>
      <c r="CG17" s="7">
        <f>VLOOKUP(CD17,$BV$17:$CA$18,2)</f>
        <v>0</v>
      </c>
      <c r="CH17" s="117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</row>
    <row r="18" spans="1:110" ht="22.5" customHeight="1" thickBot="1" x14ac:dyDescent="0.3">
      <c r="A18" s="3"/>
      <c r="B18" s="3"/>
      <c r="C18" s="134" t="s">
        <v>113</v>
      </c>
      <c r="D18" s="3"/>
      <c r="E18" s="4"/>
      <c r="F18" s="4"/>
      <c r="G18" s="129" t="s">
        <v>60</v>
      </c>
      <c r="H18" s="147" t="s">
        <v>87</v>
      </c>
      <c r="I18" s="214">
        <v>3</v>
      </c>
      <c r="J18" s="114">
        <v>13</v>
      </c>
      <c r="K18" s="73">
        <v>1</v>
      </c>
      <c r="L18" s="79" t="str">
        <f>B6</f>
        <v>X</v>
      </c>
      <c r="M18" s="79">
        <f>B11</f>
        <v>0</v>
      </c>
      <c r="N18" s="39"/>
      <c r="O18" s="40"/>
      <c r="P18" s="138"/>
      <c r="Q18" s="139"/>
      <c r="R18" s="41"/>
      <c r="S18" s="40"/>
      <c r="T18" s="27"/>
      <c r="U18" s="28">
        <f t="shared" si="0"/>
        <v>0</v>
      </c>
      <c r="V18" s="29">
        <f t="shared" si="0"/>
        <v>0</v>
      </c>
      <c r="W18" s="30" t="str">
        <f t="shared" si="22"/>
        <v>EMPATE</v>
      </c>
      <c r="X18" s="161"/>
      <c r="Y18" s="11"/>
      <c r="Z18" s="12">
        <v>5</v>
      </c>
      <c r="AA18" s="77">
        <f t="shared" si="23"/>
        <v>0</v>
      </c>
      <c r="AB18" s="81" t="str">
        <f>IF(U11&gt;V11,"2","1")</f>
        <v>1</v>
      </c>
      <c r="AC18" s="81" t="str">
        <f>IF(V17&gt;U17,"2","1")</f>
        <v>1</v>
      </c>
      <c r="AD18" s="81" t="str">
        <f>IF(V22&gt;U22,"2","1")</f>
        <v>1</v>
      </c>
      <c r="AE18" s="81" t="str">
        <f>IF(V27&gt;U27,"2","1")</f>
        <v>1</v>
      </c>
      <c r="AF18" s="120" t="str">
        <f>IF(U34&gt;V34,"2","1")</f>
        <v>1</v>
      </c>
      <c r="AG18" s="121"/>
      <c r="AH18" s="121"/>
      <c r="AI18" s="121"/>
      <c r="AJ18" s="123">
        <f t="shared" si="24"/>
        <v>5</v>
      </c>
      <c r="AK18" s="31">
        <f t="shared" si="25"/>
        <v>0</v>
      </c>
      <c r="AL18" s="31">
        <f t="shared" si="18"/>
        <v>0</v>
      </c>
      <c r="AM18" s="179">
        <f t="shared" si="19"/>
        <v>5</v>
      </c>
      <c r="AN18" s="32">
        <f t="shared" si="20"/>
        <v>5</v>
      </c>
      <c r="AO18" s="181">
        <f t="shared" si="26"/>
        <v>1</v>
      </c>
      <c r="AP18" s="55">
        <f>U11-R11+V17-S17+V22-S22+V27-S27+U34-R34</f>
        <v>0</v>
      </c>
      <c r="AQ18" s="55">
        <f>V11-S11+U17-R17+U22-R22+U27-R27+V34-S34</f>
        <v>0</v>
      </c>
      <c r="AR18" s="56">
        <f t="shared" si="27"/>
        <v>0</v>
      </c>
      <c r="AS18" s="57">
        <f t="shared" si="28"/>
        <v>0</v>
      </c>
      <c r="AT18" s="182">
        <f t="shared" si="29"/>
        <v>50050000005</v>
      </c>
      <c r="AU18" s="7">
        <f t="shared" si="30"/>
        <v>50050000002</v>
      </c>
      <c r="AV18" s="7">
        <f t="shared" si="31"/>
        <v>2</v>
      </c>
      <c r="AW18" s="101">
        <f t="shared" si="32"/>
        <v>0</v>
      </c>
      <c r="AX18" s="3"/>
      <c r="AY18" s="12">
        <v>5</v>
      </c>
      <c r="AZ18" s="12">
        <f t="shared" si="33"/>
        <v>0</v>
      </c>
      <c r="BA18" s="36">
        <f t="shared" si="34"/>
        <v>5</v>
      </c>
      <c r="BB18" s="12">
        <f t="shared" si="36"/>
        <v>0</v>
      </c>
      <c r="BC18" s="12">
        <f t="shared" si="36"/>
        <v>0</v>
      </c>
      <c r="BD18" s="12">
        <f t="shared" si="35"/>
        <v>0</v>
      </c>
      <c r="BE18" s="12"/>
      <c r="BF18" s="12"/>
      <c r="BG18" s="12"/>
      <c r="BH18" s="3"/>
      <c r="BI18" s="76" t="s">
        <v>51</v>
      </c>
      <c r="BJ18" s="103" t="s">
        <v>52</v>
      </c>
      <c r="BK18" s="62" t="s">
        <v>53</v>
      </c>
      <c r="BL18" s="3"/>
      <c r="BM18" s="3"/>
      <c r="BN18" s="3"/>
      <c r="BO18" s="3"/>
      <c r="BP18" s="3"/>
      <c r="BQ18" s="3"/>
      <c r="BR18" s="3"/>
      <c r="BS18" s="3"/>
      <c r="BT18" s="117"/>
      <c r="BV18" s="7">
        <v>2</v>
      </c>
      <c r="BW18" s="7">
        <f>BJ8</f>
        <v>0</v>
      </c>
      <c r="BX18" s="7">
        <f>BR8</f>
        <v>0</v>
      </c>
      <c r="BY18" s="7">
        <f>BR8</f>
        <v>0</v>
      </c>
      <c r="BZ18" s="7">
        <f>BQ8</f>
        <v>0</v>
      </c>
      <c r="CA18" s="7">
        <f>BY18-BZ18</f>
        <v>0</v>
      </c>
      <c r="CB18" s="7">
        <f>(BX18*10^10)+((CA18+50)*10^6)+(BY18*10)+BV18</f>
        <v>50000002</v>
      </c>
      <c r="CC18" s="7">
        <f>LARGE($CB$17:$CB$18,BV18)</f>
        <v>50000001</v>
      </c>
      <c r="CD18" s="7">
        <f>MATCH(CC18,$CB$17:$CB$18,0)</f>
        <v>1</v>
      </c>
      <c r="CF18" s="9" t="s">
        <v>43</v>
      </c>
      <c r="CG18" s="7">
        <f>VLOOKUP(CD18,$BV$17:$CA$18,2)</f>
        <v>0</v>
      </c>
      <c r="CH18" s="117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</row>
    <row r="19" spans="1:110" ht="22.5" customHeight="1" thickBot="1" x14ac:dyDescent="0.3">
      <c r="A19" s="3"/>
      <c r="B19" s="3"/>
      <c r="C19" s="159" t="s">
        <v>59</v>
      </c>
      <c r="D19" s="6"/>
      <c r="E19" s="4"/>
      <c r="F19" s="4"/>
      <c r="G19" s="130" t="s">
        <v>60</v>
      </c>
      <c r="H19" s="147" t="s">
        <v>88</v>
      </c>
      <c r="I19" s="215"/>
      <c r="J19" s="112">
        <v>14</v>
      </c>
      <c r="K19" s="74">
        <v>2</v>
      </c>
      <c r="L19" s="80">
        <f>B9</f>
        <v>0</v>
      </c>
      <c r="M19" s="80">
        <f>B10</f>
        <v>0</v>
      </c>
      <c r="N19" s="39"/>
      <c r="O19" s="40"/>
      <c r="P19" s="138"/>
      <c r="Q19" s="139"/>
      <c r="R19" s="41"/>
      <c r="S19" s="40"/>
      <c r="T19" s="42"/>
      <c r="U19" s="43">
        <f t="shared" si="0"/>
        <v>0</v>
      </c>
      <c r="V19" s="21">
        <f t="shared" si="0"/>
        <v>0</v>
      </c>
      <c r="W19" s="30" t="str">
        <f t="shared" si="22"/>
        <v>EMPATE</v>
      </c>
      <c r="X19" s="161"/>
      <c r="Y19" s="11"/>
      <c r="Z19" s="12">
        <v>6</v>
      </c>
      <c r="AA19" s="77">
        <f t="shared" si="23"/>
        <v>0</v>
      </c>
      <c r="AB19" s="81" t="str">
        <f>IF(V11&gt;U11,"2","1")</f>
        <v>1</v>
      </c>
      <c r="AC19" s="81" t="str">
        <f>IF(V16&gt;U16,"2","1")</f>
        <v>1</v>
      </c>
      <c r="AD19" s="81" t="str">
        <f>IF(V21&gt;U21,"2","1")</f>
        <v>1</v>
      </c>
      <c r="AE19" s="81" t="str">
        <f>IF(U28&gt;V28,"2","1")</f>
        <v>1</v>
      </c>
      <c r="AF19" s="120" t="str">
        <f>IF(U35&gt;V35,"2","1")</f>
        <v>1</v>
      </c>
      <c r="AG19" s="121"/>
      <c r="AH19" s="121"/>
      <c r="AI19" s="121"/>
      <c r="AJ19" s="123">
        <f t="shared" si="24"/>
        <v>5</v>
      </c>
      <c r="AK19" s="31">
        <f t="shared" si="25"/>
        <v>0</v>
      </c>
      <c r="AL19" s="31">
        <f t="shared" si="18"/>
        <v>0</v>
      </c>
      <c r="AM19" s="179">
        <f t="shared" si="19"/>
        <v>5</v>
      </c>
      <c r="AN19" s="32">
        <f t="shared" si="20"/>
        <v>5</v>
      </c>
      <c r="AO19" s="181">
        <f t="shared" si="26"/>
        <v>1</v>
      </c>
      <c r="AP19" s="55">
        <f>V11-S11+V16-S16+V21-S21+U28-R28+U35-R35</f>
        <v>0</v>
      </c>
      <c r="AQ19" s="55">
        <f>U11-R11+U16-R16+U21-R21+V28-S28+V35-S35</f>
        <v>0</v>
      </c>
      <c r="AR19" s="56">
        <f t="shared" si="27"/>
        <v>0</v>
      </c>
      <c r="AS19" s="57">
        <f t="shared" si="28"/>
        <v>0</v>
      </c>
      <c r="AT19" s="182">
        <f t="shared" si="29"/>
        <v>50050000006</v>
      </c>
      <c r="AU19" s="7">
        <f t="shared" si="30"/>
        <v>50050000001</v>
      </c>
      <c r="AV19" s="7">
        <f t="shared" si="31"/>
        <v>1</v>
      </c>
      <c r="AW19" s="102">
        <f t="shared" si="32"/>
        <v>0</v>
      </c>
      <c r="AX19" s="3"/>
      <c r="AY19" s="12">
        <v>6</v>
      </c>
      <c r="AZ19" s="12">
        <f t="shared" si="33"/>
        <v>0</v>
      </c>
      <c r="BA19" s="36">
        <f t="shared" si="34"/>
        <v>5</v>
      </c>
      <c r="BB19" s="12">
        <f t="shared" si="36"/>
        <v>0</v>
      </c>
      <c r="BC19" s="12">
        <f t="shared" si="36"/>
        <v>0</v>
      </c>
      <c r="BD19" s="12">
        <f t="shared" si="35"/>
        <v>0</v>
      </c>
      <c r="BE19" s="12"/>
      <c r="BF19" s="12"/>
      <c r="BG19" s="12"/>
      <c r="BH19" s="3"/>
      <c r="BI19" s="76" t="s">
        <v>38</v>
      </c>
      <c r="BJ19" s="104">
        <f>CG6</f>
        <v>0</v>
      </c>
      <c r="BK19" s="105">
        <v>16</v>
      </c>
      <c r="BL19" s="3"/>
      <c r="BM19" s="3"/>
      <c r="BN19" s="3"/>
      <c r="BO19" s="3"/>
      <c r="BP19" s="3"/>
      <c r="BQ19" s="3"/>
      <c r="BR19" s="3"/>
      <c r="BS19" s="3"/>
      <c r="BT19" s="117"/>
      <c r="BZ19" s="7" t="s">
        <v>35</v>
      </c>
      <c r="CA19" s="9">
        <f>SUM(CA17:CA18)</f>
        <v>0</v>
      </c>
      <c r="CH19" s="117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</row>
    <row r="20" spans="1:110" ht="22.5" customHeight="1" thickBot="1" x14ac:dyDescent="0.3">
      <c r="A20" s="3"/>
      <c r="B20" s="3"/>
      <c r="C20" s="3"/>
      <c r="D20" s="3"/>
      <c r="E20" s="4"/>
      <c r="F20" s="4"/>
      <c r="G20" s="130" t="s">
        <v>60</v>
      </c>
      <c r="H20" s="147" t="s">
        <v>89</v>
      </c>
      <c r="I20" s="215"/>
      <c r="J20" s="112">
        <v>15</v>
      </c>
      <c r="K20" s="74">
        <v>3</v>
      </c>
      <c r="L20" s="80" t="str">
        <f>B7</f>
        <v>z</v>
      </c>
      <c r="M20" s="80">
        <f>B8</f>
        <v>0</v>
      </c>
      <c r="N20" s="39"/>
      <c r="O20" s="40"/>
      <c r="P20" s="138"/>
      <c r="Q20" s="139"/>
      <c r="R20" s="41"/>
      <c r="S20" s="40"/>
      <c r="T20" s="42"/>
      <c r="U20" s="43">
        <f t="shared" si="0"/>
        <v>0</v>
      </c>
      <c r="V20" s="21">
        <f t="shared" si="0"/>
        <v>0</v>
      </c>
      <c r="W20" s="30" t="str">
        <f t="shared" si="22"/>
        <v>EMPATE</v>
      </c>
      <c r="X20" s="161"/>
      <c r="Y20" s="11"/>
      <c r="Z20" s="12"/>
      <c r="AA20" s="6"/>
      <c r="AB20" s="3"/>
      <c r="AC20" s="3"/>
      <c r="AD20" s="3"/>
      <c r="AE20" s="3"/>
      <c r="AF20" s="3"/>
      <c r="AG20" s="3"/>
      <c r="AH20" s="3"/>
      <c r="AI20" s="3"/>
      <c r="AM20" s="3"/>
      <c r="AO20" s="3"/>
      <c r="AP20" s="3"/>
      <c r="AQ20" s="3"/>
      <c r="AR20" s="3"/>
      <c r="AS20" s="54">
        <f>SUM(AS14:AS19)</f>
        <v>0</v>
      </c>
      <c r="AT20" s="9"/>
      <c r="AU20" s="9"/>
      <c r="AV20" s="9"/>
      <c r="AW20" s="3"/>
      <c r="AX20" s="3"/>
      <c r="AY20" s="12"/>
      <c r="AZ20" s="12"/>
      <c r="BA20" s="12"/>
      <c r="BB20" s="12"/>
      <c r="BC20" s="12"/>
      <c r="BD20" s="12"/>
      <c r="BE20" s="12"/>
      <c r="BF20" s="12"/>
      <c r="BG20" s="12"/>
      <c r="BH20" s="6"/>
      <c r="BI20" s="76" t="s">
        <v>39</v>
      </c>
      <c r="BJ20" s="104">
        <f>CG7</f>
        <v>0</v>
      </c>
      <c r="BK20" s="105">
        <v>14</v>
      </c>
      <c r="BL20" s="3"/>
      <c r="BM20" s="3"/>
      <c r="BN20" s="3"/>
      <c r="BO20" s="3"/>
      <c r="BP20" s="3"/>
      <c r="BQ20" s="3"/>
      <c r="BR20" s="3"/>
      <c r="BS20" s="3"/>
      <c r="BT20" s="117"/>
      <c r="CH20" s="117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</row>
    <row r="21" spans="1:110" ht="22.5" customHeight="1" thickBot="1" x14ac:dyDescent="0.3">
      <c r="A21" s="3"/>
      <c r="B21" s="3"/>
      <c r="C21" s="3"/>
      <c r="D21" s="3"/>
      <c r="E21" s="4"/>
      <c r="F21" s="4"/>
      <c r="G21" s="130" t="s">
        <v>60</v>
      </c>
      <c r="H21" s="147" t="s">
        <v>90</v>
      </c>
      <c r="I21" s="215"/>
      <c r="J21" s="112">
        <v>16</v>
      </c>
      <c r="K21" s="74">
        <v>4</v>
      </c>
      <c r="L21" s="77" t="str">
        <f>D6</f>
        <v>y</v>
      </c>
      <c r="M21" s="77">
        <f>D11</f>
        <v>0</v>
      </c>
      <c r="N21" s="39"/>
      <c r="O21" s="40"/>
      <c r="P21" s="138"/>
      <c r="Q21" s="139"/>
      <c r="R21" s="41"/>
      <c r="S21" s="40"/>
      <c r="T21" s="42"/>
      <c r="U21" s="43">
        <f t="shared" si="0"/>
        <v>0</v>
      </c>
      <c r="V21" s="21">
        <f t="shared" si="0"/>
        <v>0</v>
      </c>
      <c r="W21" s="30" t="str">
        <f t="shared" si="22"/>
        <v>EMPATE</v>
      </c>
      <c r="X21" s="161"/>
      <c r="Y21" s="5"/>
      <c r="Z21" s="3"/>
      <c r="AA21" s="6"/>
      <c r="AB21" s="3"/>
      <c r="AC21" s="3"/>
      <c r="AD21" s="3"/>
      <c r="AE21" s="3"/>
      <c r="AF21" s="3"/>
      <c r="AG21" s="3"/>
      <c r="AH21" s="3"/>
      <c r="AI21" s="3"/>
      <c r="AM21" s="3"/>
      <c r="AO21" s="3"/>
      <c r="AP21" s="3"/>
      <c r="AQ21" s="3"/>
      <c r="AR21" s="3"/>
      <c r="AS21" s="3"/>
      <c r="AW21" s="3"/>
      <c r="AX21" s="3"/>
      <c r="AY21" s="12"/>
      <c r="AZ21" s="12"/>
      <c r="BA21" s="12"/>
      <c r="BB21" s="12"/>
      <c r="BC21" s="12"/>
      <c r="BD21" s="12"/>
      <c r="BE21" s="12"/>
      <c r="BF21" s="12"/>
      <c r="BG21" s="12"/>
      <c r="BH21" s="8" t="s">
        <v>17</v>
      </c>
      <c r="BI21" s="76" t="s">
        <v>40</v>
      </c>
      <c r="BJ21" s="104">
        <f>CG11</f>
        <v>0</v>
      </c>
      <c r="BK21" s="105">
        <v>12</v>
      </c>
      <c r="BL21" s="3"/>
      <c r="BM21" s="3"/>
      <c r="BN21" s="3"/>
      <c r="BO21" s="3"/>
      <c r="BP21" s="3"/>
      <c r="BQ21" s="3"/>
      <c r="BR21" s="3"/>
      <c r="BS21" s="3"/>
      <c r="BT21" s="117"/>
      <c r="BX21" s="7" t="s">
        <v>29</v>
      </c>
      <c r="BY21" s="7" t="s">
        <v>33</v>
      </c>
      <c r="BZ21" s="7" t="s">
        <v>34</v>
      </c>
      <c r="CA21" s="7" t="s">
        <v>30</v>
      </c>
      <c r="CB21" s="7" t="s">
        <v>28</v>
      </c>
      <c r="CC21" s="7" t="s">
        <v>31</v>
      </c>
      <c r="CD21" s="7" t="s">
        <v>36</v>
      </c>
      <c r="CH21" s="117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</row>
    <row r="22" spans="1:110" ht="22.5" customHeight="1" thickBot="1" x14ac:dyDescent="0.3">
      <c r="A22" s="3"/>
      <c r="B22" s="6" t="s">
        <v>112</v>
      </c>
      <c r="C22" s="110"/>
      <c r="D22" s="110"/>
      <c r="E22" s="4"/>
      <c r="F22" s="4"/>
      <c r="G22" s="130" t="s">
        <v>60</v>
      </c>
      <c r="H22" s="147" t="s">
        <v>91</v>
      </c>
      <c r="I22" s="215"/>
      <c r="J22" s="112">
        <v>17</v>
      </c>
      <c r="K22" s="74">
        <v>5</v>
      </c>
      <c r="L22" s="77">
        <f>D9</f>
        <v>0</v>
      </c>
      <c r="M22" s="77">
        <f>D10</f>
        <v>0</v>
      </c>
      <c r="N22" s="39"/>
      <c r="O22" s="40"/>
      <c r="P22" s="138"/>
      <c r="Q22" s="139"/>
      <c r="R22" s="41"/>
      <c r="S22" s="40"/>
      <c r="T22" s="42"/>
      <c r="U22" s="43">
        <f t="shared" si="0"/>
        <v>0</v>
      </c>
      <c r="V22" s="21">
        <f t="shared" si="0"/>
        <v>0</v>
      </c>
      <c r="W22" s="30" t="str">
        <f t="shared" si="22"/>
        <v>EMPATE</v>
      </c>
      <c r="X22" s="161"/>
      <c r="Y22" s="5"/>
      <c r="Z22" s="3"/>
      <c r="AA22" s="6"/>
      <c r="AB22" s="3"/>
      <c r="AC22" s="3"/>
      <c r="AD22" s="3" t="s">
        <v>17</v>
      </c>
      <c r="AE22" s="3"/>
      <c r="AF22" s="3"/>
      <c r="AG22" s="3"/>
      <c r="AH22" s="3"/>
      <c r="AI22" s="3"/>
      <c r="AM22" s="3"/>
      <c r="AO22" s="3"/>
      <c r="AP22" s="3"/>
      <c r="AQ22" s="3"/>
      <c r="AR22" s="3"/>
      <c r="AS22" s="3"/>
      <c r="AW22" s="3"/>
      <c r="AX22" s="3"/>
      <c r="AY22" s="12"/>
      <c r="AZ22" s="12"/>
      <c r="BA22" s="12"/>
      <c r="BB22" s="12"/>
      <c r="BC22" s="12"/>
      <c r="BD22" s="12"/>
      <c r="BE22" s="12"/>
      <c r="BF22" s="12"/>
      <c r="BG22" s="12"/>
      <c r="BH22" s="6"/>
      <c r="BI22" s="76" t="s">
        <v>41</v>
      </c>
      <c r="BJ22" s="104">
        <f>CG12</f>
        <v>0</v>
      </c>
      <c r="BK22" s="105">
        <v>10</v>
      </c>
      <c r="BL22" s="3"/>
      <c r="BM22" s="3"/>
      <c r="BN22" s="3"/>
      <c r="BO22" s="3"/>
      <c r="BP22" s="3"/>
      <c r="BQ22" s="3"/>
      <c r="BR22" s="3"/>
      <c r="BS22" s="3"/>
      <c r="BT22" s="117"/>
      <c r="BV22" s="7">
        <v>1</v>
      </c>
      <c r="BW22" s="7">
        <f>BI9</f>
        <v>0</v>
      </c>
      <c r="BX22" s="7">
        <f>BQ9</f>
        <v>0</v>
      </c>
      <c r="BY22" s="7">
        <f>BX22</f>
        <v>0</v>
      </c>
      <c r="BZ22" s="7">
        <f>BX23</f>
        <v>0</v>
      </c>
      <c r="CA22" s="7">
        <f>BY22-BZ22</f>
        <v>0</v>
      </c>
      <c r="CB22" s="7">
        <f>(BX22*10^10)+((CA22+50)*10^6)+(BY22*10)+BV22</f>
        <v>50000001</v>
      </c>
      <c r="CC22" s="7">
        <f>LARGE($CB$22:$CB$23,BV22)</f>
        <v>50000002</v>
      </c>
      <c r="CD22" s="7">
        <f>MATCH(CC22,$CB$22:$CB$23,0)</f>
        <v>2</v>
      </c>
      <c r="CF22" s="9" t="s">
        <v>44</v>
      </c>
      <c r="CG22" s="7">
        <f>VLOOKUP(CD22,$BV$22:$CA$23,2)</f>
        <v>0</v>
      </c>
      <c r="CH22" s="117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</row>
    <row r="23" spans="1:110" ht="22.5" customHeight="1" thickBot="1" x14ac:dyDescent="0.3">
      <c r="A23" s="3"/>
      <c r="B23" s="157" t="s">
        <v>109</v>
      </c>
      <c r="C23" s="158"/>
      <c r="D23" s="158"/>
      <c r="E23" s="4"/>
      <c r="F23" s="4"/>
      <c r="G23" s="131" t="s">
        <v>60</v>
      </c>
      <c r="H23" s="147" t="s">
        <v>92</v>
      </c>
      <c r="I23" s="216"/>
      <c r="J23" s="113">
        <v>18</v>
      </c>
      <c r="K23" s="75">
        <v>6</v>
      </c>
      <c r="L23" s="78" t="str">
        <f>D7</f>
        <v>u</v>
      </c>
      <c r="M23" s="78">
        <f>D8</f>
        <v>0</v>
      </c>
      <c r="N23" s="47"/>
      <c r="O23" s="48"/>
      <c r="P23" s="140"/>
      <c r="Q23" s="141"/>
      <c r="R23" s="49"/>
      <c r="S23" s="48"/>
      <c r="T23" s="50"/>
      <c r="U23" s="51">
        <f t="shared" si="0"/>
        <v>0</v>
      </c>
      <c r="V23" s="59">
        <f t="shared" si="0"/>
        <v>0</v>
      </c>
      <c r="W23" s="53" t="str">
        <f t="shared" si="22"/>
        <v>EMPATE</v>
      </c>
      <c r="X23" s="161"/>
      <c r="Y23" s="5"/>
      <c r="Z23" s="3"/>
      <c r="AA23" s="6"/>
      <c r="AB23" s="3"/>
      <c r="AC23" s="3"/>
      <c r="AD23" s="3"/>
      <c r="AE23" s="3"/>
      <c r="AF23" s="3"/>
      <c r="AG23" s="3"/>
      <c r="AH23" s="3"/>
      <c r="AI23" s="3"/>
      <c r="AM23" s="3"/>
      <c r="AO23" s="3"/>
      <c r="AP23" s="3"/>
      <c r="AQ23" s="3"/>
      <c r="AR23" s="3"/>
      <c r="AS23" s="3"/>
      <c r="AW23" s="3"/>
      <c r="AX23" s="3"/>
      <c r="AY23" s="12"/>
      <c r="AZ23" s="12"/>
      <c r="BA23" s="12"/>
      <c r="BB23" s="12"/>
      <c r="BC23" s="12"/>
      <c r="BD23" s="12"/>
      <c r="BE23" s="12"/>
      <c r="BF23" s="12"/>
      <c r="BG23" s="12"/>
      <c r="BH23" s="6"/>
      <c r="BI23" s="76" t="s">
        <v>42</v>
      </c>
      <c r="BJ23" s="104">
        <f>CG17</f>
        <v>0</v>
      </c>
      <c r="BK23" s="105">
        <v>8</v>
      </c>
      <c r="BL23" s="3"/>
      <c r="BM23" s="3"/>
      <c r="BN23" s="3"/>
      <c r="BO23" s="3"/>
      <c r="BP23" s="3"/>
      <c r="BQ23" s="3"/>
      <c r="BR23" s="3"/>
      <c r="BS23" s="3"/>
      <c r="BT23" s="117"/>
      <c r="BV23" s="7">
        <v>2</v>
      </c>
      <c r="BW23" s="7">
        <f>BJ9</f>
        <v>0</v>
      </c>
      <c r="BX23" s="7">
        <f>BR9</f>
        <v>0</v>
      </c>
      <c r="BY23" s="7">
        <f>BX23</f>
        <v>0</v>
      </c>
      <c r="BZ23" s="7">
        <f>BX22</f>
        <v>0</v>
      </c>
      <c r="CA23" s="7">
        <f>BY23-BZ23</f>
        <v>0</v>
      </c>
      <c r="CB23" s="7">
        <f>(BX23*10^10)+((CA23+50)*10^6)+(BY23*10)+BV23</f>
        <v>50000002</v>
      </c>
      <c r="CC23" s="7">
        <f>LARGE($CB$22:$CB$23,BV23)</f>
        <v>50000001</v>
      </c>
      <c r="CD23" s="7">
        <f>MATCH(CC23,$CB$22:$CB$23,0)</f>
        <v>1</v>
      </c>
      <c r="CF23" s="9" t="s">
        <v>45</v>
      </c>
      <c r="CG23" s="7">
        <f>VLOOKUP(CD23,$BV$22:$CA$23,2)</f>
        <v>0</v>
      </c>
      <c r="CH23" s="117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</row>
    <row r="24" spans="1:110" ht="22.5" customHeight="1" thickBot="1" x14ac:dyDescent="0.3">
      <c r="A24" s="3"/>
      <c r="B24" s="157" t="s">
        <v>110</v>
      </c>
      <c r="C24" s="157"/>
      <c r="D24" s="158"/>
      <c r="E24" s="4"/>
      <c r="F24" s="4"/>
      <c r="G24" s="129" t="s">
        <v>60</v>
      </c>
      <c r="H24" s="147" t="s">
        <v>93</v>
      </c>
      <c r="I24" s="214">
        <v>4</v>
      </c>
      <c r="J24" s="114">
        <v>19</v>
      </c>
      <c r="K24" s="73">
        <v>1</v>
      </c>
      <c r="L24" s="79" t="str">
        <f>B6</f>
        <v>X</v>
      </c>
      <c r="M24" s="79">
        <f>B10</f>
        <v>0</v>
      </c>
      <c r="N24" s="39"/>
      <c r="O24" s="40"/>
      <c r="P24" s="138"/>
      <c r="Q24" s="139"/>
      <c r="R24" s="41"/>
      <c r="S24" s="40"/>
      <c r="T24" s="27"/>
      <c r="U24" s="28">
        <f t="shared" si="0"/>
        <v>0</v>
      </c>
      <c r="V24" s="29">
        <f t="shared" si="0"/>
        <v>0</v>
      </c>
      <c r="W24" s="30" t="str">
        <f t="shared" si="22"/>
        <v>EMPATE</v>
      </c>
      <c r="X24" s="161"/>
      <c r="Y24" s="5"/>
      <c r="Z24" s="3"/>
      <c r="AA24" s="6"/>
      <c r="AB24" s="3"/>
      <c r="AC24" s="3"/>
      <c r="AD24" s="3" t="s">
        <v>17</v>
      </c>
      <c r="AE24" s="3"/>
      <c r="AF24" s="3"/>
      <c r="AG24" s="3"/>
      <c r="AH24" s="3"/>
      <c r="AI24" s="3"/>
      <c r="AM24" s="67"/>
      <c r="AN24" s="69"/>
      <c r="AO24" s="67"/>
      <c r="AP24" s="160" t="s">
        <v>69</v>
      </c>
      <c r="AQ24" s="67"/>
      <c r="AR24" s="67"/>
      <c r="AS24" s="67"/>
      <c r="AT24" s="69"/>
      <c r="AU24" s="69"/>
      <c r="AV24" s="69"/>
      <c r="AW24" s="67"/>
      <c r="AX24" s="3"/>
      <c r="AY24" s="12"/>
      <c r="AZ24" s="12"/>
      <c r="BA24" s="12"/>
      <c r="BB24" s="12"/>
      <c r="BC24" s="12"/>
      <c r="BD24" s="12"/>
      <c r="BE24" s="12"/>
      <c r="BF24" s="12"/>
      <c r="BG24" s="12"/>
      <c r="BH24" s="6"/>
      <c r="BI24" s="76" t="s">
        <v>43</v>
      </c>
      <c r="BJ24" s="104">
        <f>CG18</f>
        <v>0</v>
      </c>
      <c r="BK24" s="105">
        <v>7</v>
      </c>
      <c r="BL24" s="3"/>
      <c r="BM24" s="3"/>
      <c r="BN24" s="3"/>
      <c r="BO24" s="3"/>
      <c r="BP24" s="3"/>
      <c r="BQ24" s="3"/>
      <c r="BR24" s="3"/>
      <c r="BS24" s="3"/>
      <c r="BT24" s="117"/>
      <c r="BZ24" s="7" t="s">
        <v>35</v>
      </c>
      <c r="CA24" s="9">
        <f>SUM(CA22:CA23)</f>
        <v>0</v>
      </c>
      <c r="CH24" s="117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</row>
    <row r="25" spans="1:110" ht="22.5" customHeight="1" thickBot="1" x14ac:dyDescent="0.3">
      <c r="A25" s="3"/>
      <c r="B25" s="157" t="s">
        <v>111</v>
      </c>
      <c r="C25" s="158"/>
      <c r="D25" s="158"/>
      <c r="E25" s="4"/>
      <c r="F25" s="4"/>
      <c r="G25" s="130" t="s">
        <v>60</v>
      </c>
      <c r="H25" s="147" t="s">
        <v>94</v>
      </c>
      <c r="I25" s="215"/>
      <c r="J25" s="112">
        <v>20</v>
      </c>
      <c r="K25" s="74">
        <v>2</v>
      </c>
      <c r="L25" s="80">
        <f>B11</f>
        <v>0</v>
      </c>
      <c r="M25" s="80">
        <f>B8</f>
        <v>0</v>
      </c>
      <c r="N25" s="39"/>
      <c r="O25" s="40"/>
      <c r="P25" s="138"/>
      <c r="Q25" s="139"/>
      <c r="R25" s="41"/>
      <c r="S25" s="40"/>
      <c r="T25" s="42"/>
      <c r="U25" s="43">
        <f t="shared" si="0"/>
        <v>0</v>
      </c>
      <c r="V25" s="21">
        <f t="shared" si="0"/>
        <v>0</v>
      </c>
      <c r="W25" s="30" t="str">
        <f t="shared" si="22"/>
        <v>EMPATE</v>
      </c>
      <c r="X25" s="161"/>
      <c r="Y25" s="5"/>
      <c r="Z25" s="3"/>
      <c r="AA25" s="6"/>
      <c r="AB25" s="3"/>
      <c r="AC25" s="3"/>
      <c r="AD25" s="3"/>
      <c r="AE25" s="3"/>
      <c r="AF25" s="3"/>
      <c r="AG25" s="3"/>
      <c r="AH25" s="3"/>
      <c r="AI25" s="3"/>
      <c r="AM25" s="67"/>
      <c r="AN25" s="69"/>
      <c r="AO25" s="67"/>
      <c r="AP25" s="67" t="s">
        <v>67</v>
      </c>
      <c r="AQ25" s="67"/>
      <c r="AR25" s="67"/>
      <c r="AS25" s="67"/>
      <c r="AT25" s="69"/>
      <c r="AU25" s="69"/>
      <c r="AV25" s="69"/>
      <c r="AW25" s="67"/>
      <c r="AX25" s="3"/>
      <c r="AY25" s="3"/>
      <c r="AZ25" s="3"/>
      <c r="BA25" s="3"/>
      <c r="BB25" s="3"/>
      <c r="BC25" s="3"/>
      <c r="BD25" s="3"/>
      <c r="BE25" s="3"/>
      <c r="BG25" s="134"/>
      <c r="BH25" s="134"/>
      <c r="BI25" s="76" t="s">
        <v>44</v>
      </c>
      <c r="BJ25" s="104">
        <f>CG22</f>
        <v>0</v>
      </c>
      <c r="BK25" s="105">
        <v>6</v>
      </c>
      <c r="BL25" s="3"/>
      <c r="BM25" s="3"/>
      <c r="BN25" s="3"/>
      <c r="BO25" s="3"/>
      <c r="BP25" s="3"/>
      <c r="BQ25" s="3"/>
      <c r="BR25" s="3"/>
      <c r="BS25" s="3"/>
      <c r="BT25" s="117"/>
      <c r="CH25" s="117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</row>
    <row r="26" spans="1:110" ht="22.5" customHeight="1" thickBot="1" x14ac:dyDescent="0.3">
      <c r="A26" s="3"/>
      <c r="B26" s="110"/>
      <c r="C26" s="110"/>
      <c r="D26" s="110"/>
      <c r="E26" s="4"/>
      <c r="F26" s="4"/>
      <c r="G26" s="130" t="s">
        <v>60</v>
      </c>
      <c r="H26" s="147" t="s">
        <v>95</v>
      </c>
      <c r="I26" s="215"/>
      <c r="J26" s="112">
        <v>21</v>
      </c>
      <c r="K26" s="74">
        <v>3</v>
      </c>
      <c r="L26" s="80">
        <f>B9</f>
        <v>0</v>
      </c>
      <c r="M26" s="80" t="str">
        <f>B7</f>
        <v>z</v>
      </c>
      <c r="N26" s="39"/>
      <c r="O26" s="40"/>
      <c r="P26" s="138"/>
      <c r="Q26" s="139"/>
      <c r="R26" s="41"/>
      <c r="S26" s="40"/>
      <c r="T26" s="42"/>
      <c r="U26" s="43">
        <f t="shared" si="0"/>
        <v>0</v>
      </c>
      <c r="V26" s="21">
        <f t="shared" si="0"/>
        <v>0</v>
      </c>
      <c r="W26" s="30" t="str">
        <f t="shared" si="22"/>
        <v>EMPATE</v>
      </c>
      <c r="X26" s="161"/>
      <c r="Y26" s="5"/>
      <c r="Z26" s="3"/>
      <c r="AB26" s="6"/>
      <c r="AD26" s="3"/>
      <c r="AE26" s="3"/>
      <c r="AF26" s="3"/>
      <c r="AG26" s="3"/>
      <c r="AH26" s="3"/>
      <c r="AI26" s="3"/>
      <c r="AM26" s="67"/>
      <c r="AN26" s="69"/>
      <c r="AO26" s="67"/>
      <c r="AP26" s="67" t="s">
        <v>68</v>
      </c>
      <c r="AQ26" s="67"/>
      <c r="AR26" s="67"/>
      <c r="AS26" s="67"/>
      <c r="AT26" s="69"/>
      <c r="AU26" s="69"/>
      <c r="AV26" s="69"/>
      <c r="AW26" s="67"/>
      <c r="AX26" s="3"/>
      <c r="AY26" s="3"/>
      <c r="AZ26" s="3"/>
      <c r="BA26" s="3"/>
      <c r="BB26" s="3"/>
      <c r="BC26" s="3"/>
      <c r="BD26" s="3"/>
      <c r="BE26" s="3"/>
      <c r="BF26" s="134"/>
      <c r="BG26" s="134"/>
      <c r="BH26" s="134"/>
      <c r="BI26" s="76" t="s">
        <v>45</v>
      </c>
      <c r="BJ26" s="104">
        <f>CG23</f>
        <v>0</v>
      </c>
      <c r="BK26" s="105">
        <v>5</v>
      </c>
      <c r="BL26" s="3"/>
      <c r="BM26" s="3"/>
      <c r="BN26" s="3"/>
      <c r="BO26" s="3"/>
      <c r="BP26" s="3"/>
      <c r="BQ26" s="3"/>
      <c r="BR26" s="3"/>
      <c r="BS26" s="3"/>
      <c r="BT26" s="117"/>
      <c r="BX26" s="7" t="s">
        <v>29</v>
      </c>
      <c r="BY26" s="7" t="s">
        <v>33</v>
      </c>
      <c r="BZ26" s="7" t="s">
        <v>34</v>
      </c>
      <c r="CA26" s="7" t="s">
        <v>30</v>
      </c>
      <c r="CB26" s="7" t="s">
        <v>28</v>
      </c>
      <c r="CC26" s="7" t="s">
        <v>31</v>
      </c>
      <c r="CD26" s="7" t="s">
        <v>36</v>
      </c>
      <c r="CH26" s="117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</row>
    <row r="27" spans="1:110" ht="22.5" customHeight="1" thickBot="1" x14ac:dyDescent="0.3">
      <c r="A27" s="3"/>
      <c r="B27" s="155"/>
      <c r="C27" s="155"/>
      <c r="D27" s="155"/>
      <c r="E27" s="4"/>
      <c r="F27" s="4"/>
      <c r="G27" s="130" t="s">
        <v>60</v>
      </c>
      <c r="H27" s="147" t="s">
        <v>96</v>
      </c>
      <c r="I27" s="215"/>
      <c r="J27" s="112">
        <v>22</v>
      </c>
      <c r="K27" s="74">
        <v>4</v>
      </c>
      <c r="L27" s="77" t="str">
        <f>D6</f>
        <v>y</v>
      </c>
      <c r="M27" s="77">
        <f>D10</f>
        <v>0</v>
      </c>
      <c r="N27" s="39"/>
      <c r="O27" s="40"/>
      <c r="P27" s="138"/>
      <c r="Q27" s="139"/>
      <c r="R27" s="41"/>
      <c r="S27" s="40"/>
      <c r="T27" s="42"/>
      <c r="U27" s="43">
        <f t="shared" si="0"/>
        <v>0</v>
      </c>
      <c r="V27" s="21">
        <f t="shared" si="0"/>
        <v>0</v>
      </c>
      <c r="W27" s="30" t="str">
        <f t="shared" si="22"/>
        <v>EMPATE</v>
      </c>
      <c r="X27" s="161"/>
      <c r="Y27" s="5"/>
      <c r="Z27" s="3"/>
      <c r="AA27" s="54" t="s">
        <v>17</v>
      </c>
      <c r="AB27" s="3"/>
      <c r="AC27" s="3"/>
      <c r="AD27" s="3"/>
      <c r="AE27" s="3"/>
      <c r="AF27" s="3"/>
      <c r="AG27" s="3"/>
      <c r="AH27" s="3"/>
      <c r="AI27" s="3"/>
      <c r="AM27" s="3"/>
      <c r="AO27" s="3"/>
      <c r="AP27" s="3"/>
      <c r="AQ27" s="3"/>
      <c r="AR27" s="3"/>
      <c r="AS27" s="3"/>
      <c r="AW27" s="3"/>
      <c r="AX27" s="3"/>
      <c r="AY27" s="3"/>
      <c r="AZ27" s="3"/>
      <c r="BA27" s="3"/>
      <c r="BB27" s="3"/>
      <c r="BC27" s="3"/>
      <c r="BD27" s="3"/>
      <c r="BE27" s="3"/>
      <c r="BF27" s="134"/>
      <c r="BG27" s="134"/>
      <c r="BH27" s="134" t="s">
        <v>17</v>
      </c>
      <c r="BI27" s="76" t="s">
        <v>46</v>
      </c>
      <c r="BJ27" s="104" t="str">
        <f>CG27</f>
        <v>u</v>
      </c>
      <c r="BK27" s="105">
        <v>4</v>
      </c>
      <c r="BL27" s="3"/>
      <c r="BM27" s="3"/>
      <c r="BN27" s="3"/>
      <c r="BO27" s="3"/>
      <c r="BP27" s="3"/>
      <c r="BQ27" s="3"/>
      <c r="BR27" s="3"/>
      <c r="BS27" s="3"/>
      <c r="BT27" s="117"/>
      <c r="BV27" s="7">
        <v>1</v>
      </c>
      <c r="BW27" s="7" t="str">
        <f>BI10</f>
        <v>z</v>
      </c>
      <c r="BX27" s="7">
        <f>BQ10</f>
        <v>0</v>
      </c>
      <c r="BY27" s="7">
        <f>BX27</f>
        <v>0</v>
      </c>
      <c r="BZ27" s="7">
        <f>BX28</f>
        <v>0</v>
      </c>
      <c r="CA27" s="7">
        <f>BY27-BZ27</f>
        <v>0</v>
      </c>
      <c r="CB27" s="7">
        <f>(BX27*10^10)+((CA27+50)*10^6)+(BY27*10)+BV27</f>
        <v>50000001</v>
      </c>
      <c r="CC27" s="7">
        <f>LARGE($CB$27:$CB$28,BV27)</f>
        <v>50000002</v>
      </c>
      <c r="CD27" s="7">
        <f>MATCH(CC27,$CB$27:$CB$28,0)</f>
        <v>2</v>
      </c>
      <c r="CF27" s="9" t="s">
        <v>46</v>
      </c>
      <c r="CG27" s="7" t="str">
        <f>VLOOKUP(CD27,$BV$27:$CA$28,2)</f>
        <v>u</v>
      </c>
      <c r="CH27" s="117"/>
      <c r="CI27" s="110"/>
      <c r="CJ27" s="110"/>
      <c r="CK27" s="110"/>
      <c r="CL27" s="110"/>
      <c r="CM27" s="110"/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  <c r="DD27" s="110"/>
      <c r="DE27" s="110"/>
      <c r="DF27" s="110"/>
    </row>
    <row r="28" spans="1:110" ht="22.5" customHeight="1" thickBot="1" x14ac:dyDescent="0.3">
      <c r="A28" s="3"/>
      <c r="B28" s="156"/>
      <c r="C28" s="155"/>
      <c r="D28" s="155"/>
      <c r="E28" s="4"/>
      <c r="F28" s="4"/>
      <c r="G28" s="130" t="s">
        <v>60</v>
      </c>
      <c r="H28" s="147" t="s">
        <v>97</v>
      </c>
      <c r="I28" s="215"/>
      <c r="J28" s="112">
        <v>23</v>
      </c>
      <c r="K28" s="74">
        <v>5</v>
      </c>
      <c r="L28" s="77">
        <f>D11</f>
        <v>0</v>
      </c>
      <c r="M28" s="77">
        <f>D8</f>
        <v>0</v>
      </c>
      <c r="N28" s="39"/>
      <c r="O28" s="40"/>
      <c r="P28" s="138"/>
      <c r="Q28" s="139"/>
      <c r="R28" s="41"/>
      <c r="S28" s="40"/>
      <c r="T28" s="42"/>
      <c r="U28" s="43">
        <f t="shared" si="0"/>
        <v>0</v>
      </c>
      <c r="V28" s="21">
        <f t="shared" si="0"/>
        <v>0</v>
      </c>
      <c r="W28" s="30" t="str">
        <f t="shared" si="22"/>
        <v>EMPATE</v>
      </c>
      <c r="X28" s="161"/>
      <c r="Y28" s="5"/>
      <c r="Z28" s="3"/>
      <c r="AA28" s="54"/>
      <c r="AB28" s="155" t="s">
        <v>17</v>
      </c>
      <c r="AC28" s="155"/>
      <c r="AD28" s="155"/>
      <c r="AE28" s="155"/>
      <c r="AF28" s="155"/>
      <c r="AG28" s="155"/>
      <c r="AH28" s="155"/>
      <c r="AI28" s="155"/>
      <c r="AJ28" s="156"/>
      <c r="AK28" s="156"/>
      <c r="AL28" s="156"/>
      <c r="AM28" s="155"/>
      <c r="AN28" s="156"/>
      <c r="AO28" s="155"/>
      <c r="AP28" s="155"/>
      <c r="AQ28" s="155"/>
      <c r="AR28" s="155"/>
      <c r="AS28" s="155"/>
      <c r="AT28" s="156"/>
      <c r="AU28" s="156"/>
      <c r="AV28" s="156"/>
      <c r="AW28" s="155"/>
      <c r="AX28" s="155"/>
      <c r="AY28" s="155"/>
      <c r="AZ28" s="155"/>
      <c r="BA28" s="155"/>
      <c r="BB28" s="155"/>
      <c r="BC28" s="155"/>
      <c r="BD28" s="155"/>
      <c r="BE28" s="3"/>
      <c r="BF28" s="134"/>
      <c r="BG28" s="134"/>
      <c r="BH28" s="159" t="s">
        <v>17</v>
      </c>
      <c r="BI28" s="76" t="s">
        <v>47</v>
      </c>
      <c r="BJ28" s="104" t="str">
        <f>CG28</f>
        <v>z</v>
      </c>
      <c r="BK28" s="105">
        <v>3</v>
      </c>
      <c r="BL28" s="3"/>
      <c r="BM28" s="3"/>
      <c r="BN28" s="3"/>
      <c r="BO28" s="3"/>
      <c r="BP28" s="3"/>
      <c r="BQ28" s="3"/>
      <c r="BR28" s="3"/>
      <c r="BS28" s="3"/>
      <c r="BT28" s="117"/>
      <c r="BV28" s="7">
        <v>2</v>
      </c>
      <c r="BW28" s="7" t="str">
        <f>BJ10</f>
        <v>u</v>
      </c>
      <c r="BX28" s="7">
        <f>BR10</f>
        <v>0</v>
      </c>
      <c r="BY28" s="7">
        <f>BX28</f>
        <v>0</v>
      </c>
      <c r="BZ28" s="7">
        <f>BX27</f>
        <v>0</v>
      </c>
      <c r="CA28" s="7">
        <f>BY28-BZ28</f>
        <v>0</v>
      </c>
      <c r="CB28" s="7">
        <f>(BX28*10^10)+((CA28+50)*10^6)+(BY28*10)+BV28</f>
        <v>50000002</v>
      </c>
      <c r="CC28" s="7">
        <f>LARGE($CB$27:$CB$28,BV28)</f>
        <v>50000001</v>
      </c>
      <c r="CD28" s="7">
        <f>MATCH(CC28,$CB$27:$CB$28,0)</f>
        <v>1</v>
      </c>
      <c r="CF28" s="9" t="s">
        <v>47</v>
      </c>
      <c r="CG28" s="7" t="str">
        <f>VLOOKUP(CD28,$BV$27:$CA$28,2)</f>
        <v>z</v>
      </c>
      <c r="CH28" s="117"/>
      <c r="CI28" s="110"/>
      <c r="CJ28" s="110"/>
      <c r="CK28" s="110"/>
      <c r="CL28" s="110"/>
      <c r="CM28" s="110"/>
      <c r="CN28" s="110"/>
      <c r="CO28" s="110"/>
      <c r="CP28" s="110"/>
      <c r="CQ28" s="110"/>
      <c r="CR28" s="110"/>
      <c r="CS28" s="110"/>
      <c r="CT28" s="110"/>
      <c r="CU28" s="110"/>
      <c r="CV28" s="110"/>
      <c r="CW28" s="110"/>
      <c r="CX28" s="110"/>
      <c r="CY28" s="110"/>
      <c r="CZ28" s="110"/>
      <c r="DA28" s="110"/>
      <c r="DB28" s="110"/>
      <c r="DC28" s="110"/>
      <c r="DD28" s="110"/>
      <c r="DE28" s="110"/>
      <c r="DF28" s="110"/>
    </row>
    <row r="29" spans="1:110" ht="22.5" customHeight="1" thickBot="1" x14ac:dyDescent="0.3">
      <c r="A29" s="3"/>
      <c r="B29" s="124" t="s">
        <v>60</v>
      </c>
      <c r="C29" s="155"/>
      <c r="D29" s="155"/>
      <c r="E29" s="4"/>
      <c r="F29" s="4"/>
      <c r="G29" s="131" t="s">
        <v>60</v>
      </c>
      <c r="H29" s="147" t="s">
        <v>98</v>
      </c>
      <c r="I29" s="216"/>
      <c r="J29" s="113">
        <v>24</v>
      </c>
      <c r="K29" s="75">
        <v>6</v>
      </c>
      <c r="L29" s="78">
        <f>D9</f>
        <v>0</v>
      </c>
      <c r="M29" s="78" t="str">
        <f>D7</f>
        <v>u</v>
      </c>
      <c r="N29" s="47"/>
      <c r="O29" s="48"/>
      <c r="P29" s="140"/>
      <c r="Q29" s="141"/>
      <c r="R29" s="49"/>
      <c r="S29" s="48"/>
      <c r="T29" s="50"/>
      <c r="U29" s="51">
        <f t="shared" si="0"/>
        <v>0</v>
      </c>
      <c r="V29" s="59">
        <f t="shared" si="0"/>
        <v>0</v>
      </c>
      <c r="W29" s="53" t="str">
        <f t="shared" si="22"/>
        <v>EMPATE</v>
      </c>
      <c r="X29" s="161"/>
      <c r="Y29" s="5"/>
      <c r="Z29" s="3"/>
      <c r="AA29" s="54"/>
      <c r="AB29" s="155"/>
      <c r="AC29" s="155"/>
      <c r="AD29" s="155"/>
      <c r="AE29" s="155"/>
      <c r="AF29" s="155"/>
      <c r="AG29" s="155"/>
      <c r="AH29" s="155"/>
      <c r="AI29" s="155"/>
      <c r="AJ29" s="156"/>
      <c r="AK29" s="156"/>
      <c r="AL29" s="156"/>
      <c r="AM29" s="155"/>
      <c r="AN29" s="156"/>
      <c r="AO29" s="155"/>
      <c r="AP29" s="155"/>
      <c r="AQ29" s="155"/>
      <c r="AR29" s="155"/>
      <c r="AS29" s="155"/>
      <c r="AT29" s="156"/>
      <c r="AU29" s="156"/>
      <c r="AV29" s="156"/>
      <c r="AW29" s="155"/>
      <c r="AX29" s="155"/>
      <c r="AY29" s="155"/>
      <c r="AZ29" s="155"/>
      <c r="BA29" s="155"/>
      <c r="BB29" s="155"/>
      <c r="BC29" s="155"/>
      <c r="BD29" s="155"/>
      <c r="BE29" s="3"/>
      <c r="BF29" s="134"/>
      <c r="BG29" s="134"/>
      <c r="BH29" s="134"/>
      <c r="BI29" s="76" t="s">
        <v>48</v>
      </c>
      <c r="BJ29" s="104" t="str">
        <f>CG32</f>
        <v>y</v>
      </c>
      <c r="BK29" s="105">
        <v>2</v>
      </c>
      <c r="BL29" s="3"/>
      <c r="BM29" s="3"/>
      <c r="BN29" s="63"/>
      <c r="BO29" s="63"/>
      <c r="BP29" s="3"/>
      <c r="BQ29" s="3"/>
      <c r="BR29" s="3"/>
      <c r="BS29" s="3"/>
      <c r="BT29" s="117"/>
      <c r="BZ29" s="7" t="s">
        <v>35</v>
      </c>
      <c r="CA29" s="9">
        <f>SUM(CA27:CA28)</f>
        <v>0</v>
      </c>
      <c r="CH29" s="117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</row>
    <row r="30" spans="1:110" ht="22.5" customHeight="1" thickBot="1" x14ac:dyDescent="0.3">
      <c r="A30" s="3"/>
      <c r="B30" s="125" t="s">
        <v>61</v>
      </c>
      <c r="C30" s="155"/>
      <c r="D30" s="155"/>
      <c r="E30" s="4"/>
      <c r="F30" s="4"/>
      <c r="G30" s="129" t="s">
        <v>60</v>
      </c>
      <c r="H30" s="147" t="s">
        <v>99</v>
      </c>
      <c r="I30" s="214">
        <v>5</v>
      </c>
      <c r="J30" s="114">
        <v>25</v>
      </c>
      <c r="K30" s="73">
        <v>1</v>
      </c>
      <c r="L30" s="79" t="str">
        <f>B6</f>
        <v>X</v>
      </c>
      <c r="M30" s="79">
        <f>B8</f>
        <v>0</v>
      </c>
      <c r="N30" s="39"/>
      <c r="O30" s="40"/>
      <c r="P30" s="138"/>
      <c r="Q30" s="139"/>
      <c r="R30" s="41"/>
      <c r="S30" s="40"/>
      <c r="T30" s="27"/>
      <c r="U30" s="28">
        <f t="shared" si="0"/>
        <v>0</v>
      </c>
      <c r="V30" s="29">
        <f t="shared" si="0"/>
        <v>0</v>
      </c>
      <c r="W30" s="30" t="str">
        <f t="shared" si="22"/>
        <v>EMPATE</v>
      </c>
      <c r="X30" s="161"/>
      <c r="Y30" s="5"/>
      <c r="Z30" s="3"/>
      <c r="AA30" s="54"/>
      <c r="AB30" s="155"/>
      <c r="AC30" s="155"/>
      <c r="AD30" s="155"/>
      <c r="AE30" s="155"/>
      <c r="AF30" s="155"/>
      <c r="AG30" s="155"/>
      <c r="AH30" s="155"/>
      <c r="AI30" s="155"/>
      <c r="AJ30" s="156"/>
      <c r="AK30" s="156"/>
      <c r="AL30" s="156"/>
      <c r="AM30" s="155"/>
      <c r="AN30" s="156"/>
      <c r="AO30" s="155"/>
      <c r="AP30" s="155"/>
      <c r="AQ30" s="155"/>
      <c r="AR30" s="155"/>
      <c r="AS30" s="155"/>
      <c r="AT30" s="156"/>
      <c r="AU30" s="156"/>
      <c r="AV30" s="156"/>
      <c r="AW30" s="155"/>
      <c r="AX30" s="155"/>
      <c r="AY30" s="155"/>
      <c r="AZ30" s="155"/>
      <c r="BA30" s="155"/>
      <c r="BB30" s="155"/>
      <c r="BC30" s="155"/>
      <c r="BD30" s="155"/>
      <c r="BE30" s="3"/>
      <c r="BF30" s="134"/>
      <c r="BG30" s="154" t="s">
        <v>113</v>
      </c>
      <c r="BH30" s="134"/>
      <c r="BI30" s="76" t="s">
        <v>49</v>
      </c>
      <c r="BJ30" s="104" t="str">
        <f>CG33</f>
        <v>X</v>
      </c>
      <c r="BK30" s="105">
        <v>1</v>
      </c>
      <c r="BL30" s="3"/>
      <c r="BM30" s="3"/>
      <c r="BN30" s="63"/>
      <c r="BO30" s="63"/>
      <c r="BP30" s="3"/>
      <c r="BQ30" s="3"/>
      <c r="BR30" s="3"/>
      <c r="BS30" s="3"/>
      <c r="BT30" s="117"/>
      <c r="CH30" s="117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  <c r="DD30" s="110"/>
      <c r="DE30" s="110"/>
      <c r="DF30" s="110"/>
    </row>
    <row r="31" spans="1:110" ht="22.5" customHeight="1" thickBot="1" x14ac:dyDescent="0.3">
      <c r="A31" s="3"/>
      <c r="B31" s="126" t="s">
        <v>62</v>
      </c>
      <c r="C31" s="155"/>
      <c r="D31" s="155"/>
      <c r="E31" s="4"/>
      <c r="F31" s="4"/>
      <c r="G31" s="130" t="s">
        <v>60</v>
      </c>
      <c r="H31" s="147" t="s">
        <v>100</v>
      </c>
      <c r="I31" s="215"/>
      <c r="J31" s="112">
        <v>26</v>
      </c>
      <c r="K31" s="74">
        <v>2</v>
      </c>
      <c r="L31" s="80">
        <f>B10</f>
        <v>0</v>
      </c>
      <c r="M31" s="80" t="str">
        <f>B7</f>
        <v>z</v>
      </c>
      <c r="N31" s="39"/>
      <c r="O31" s="40"/>
      <c r="P31" s="138"/>
      <c r="Q31" s="139"/>
      <c r="R31" s="41"/>
      <c r="S31" s="40"/>
      <c r="T31" s="42"/>
      <c r="U31" s="43">
        <f t="shared" si="0"/>
        <v>0</v>
      </c>
      <c r="V31" s="21">
        <f t="shared" si="0"/>
        <v>0</v>
      </c>
      <c r="W31" s="30" t="str">
        <f t="shared" si="22"/>
        <v>EMPATE</v>
      </c>
      <c r="X31" s="161"/>
      <c r="Y31" s="5"/>
      <c r="Z31" s="3"/>
      <c r="AA31" s="198" t="s">
        <v>122</v>
      </c>
      <c r="AB31" s="155"/>
      <c r="AC31" s="155"/>
      <c r="AD31" s="155"/>
      <c r="AE31" s="155"/>
      <c r="AF31" s="155"/>
      <c r="AG31" s="155"/>
      <c r="AH31" s="155"/>
      <c r="AI31" s="155"/>
      <c r="AJ31" s="156"/>
      <c r="AK31" s="156"/>
      <c r="AL31" s="156"/>
      <c r="AM31" s="155"/>
      <c r="AN31" s="156"/>
      <c r="AO31" s="155"/>
      <c r="AP31" s="155"/>
      <c r="AQ31" s="155"/>
      <c r="AR31" s="155"/>
      <c r="AS31" s="155"/>
      <c r="AT31" s="156"/>
      <c r="AU31" s="156"/>
      <c r="AV31" s="156"/>
      <c r="AW31" s="155"/>
      <c r="AX31" s="155"/>
      <c r="AY31" s="155"/>
      <c r="AZ31" s="155"/>
      <c r="BA31" s="155"/>
      <c r="BB31" s="155"/>
      <c r="BC31" s="155"/>
      <c r="BD31" s="155"/>
      <c r="BE31" s="3"/>
      <c r="BF31" s="3"/>
      <c r="BG31" s="159" t="s">
        <v>59</v>
      </c>
      <c r="BH31" s="6"/>
      <c r="BI31" s="58"/>
      <c r="BJ31" s="3"/>
      <c r="BK31" s="3"/>
      <c r="BL31" s="3"/>
      <c r="BM31" s="3"/>
      <c r="BN31" s="63"/>
      <c r="BO31" s="63"/>
      <c r="BP31" s="3"/>
      <c r="BQ31" s="3"/>
      <c r="BR31" s="3"/>
      <c r="BS31" s="3"/>
      <c r="BT31" s="117"/>
      <c r="BX31" s="7" t="s">
        <v>29</v>
      </c>
      <c r="BY31" s="7" t="s">
        <v>33</v>
      </c>
      <c r="BZ31" s="7" t="s">
        <v>34</v>
      </c>
      <c r="CA31" s="7" t="s">
        <v>30</v>
      </c>
      <c r="CB31" s="7" t="s">
        <v>28</v>
      </c>
      <c r="CC31" s="7" t="s">
        <v>31</v>
      </c>
      <c r="CD31" s="7" t="s">
        <v>36</v>
      </c>
      <c r="CH31" s="117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</row>
    <row r="32" spans="1:110" ht="22.5" customHeight="1" thickBot="1" x14ac:dyDescent="0.3">
      <c r="A32" s="3"/>
      <c r="B32" s="155"/>
      <c r="C32" s="155"/>
      <c r="D32" s="155"/>
      <c r="E32" s="4"/>
      <c r="F32" s="4"/>
      <c r="G32" s="130" t="s">
        <v>60</v>
      </c>
      <c r="H32" s="147" t="s">
        <v>101</v>
      </c>
      <c r="I32" s="215"/>
      <c r="J32" s="112">
        <v>27</v>
      </c>
      <c r="K32" s="74">
        <v>3</v>
      </c>
      <c r="L32" s="80">
        <f>B11</f>
        <v>0</v>
      </c>
      <c r="M32" s="80">
        <f>B9</f>
        <v>0</v>
      </c>
      <c r="N32" s="39"/>
      <c r="O32" s="40"/>
      <c r="P32" s="138"/>
      <c r="Q32" s="139"/>
      <c r="R32" s="41"/>
      <c r="S32" s="40"/>
      <c r="T32" s="42"/>
      <c r="U32" s="43">
        <f t="shared" si="0"/>
        <v>0</v>
      </c>
      <c r="V32" s="21">
        <f t="shared" si="0"/>
        <v>0</v>
      </c>
      <c r="W32" s="30" t="str">
        <f t="shared" si="22"/>
        <v>EMPATE</v>
      </c>
      <c r="X32" s="161"/>
      <c r="Y32" s="5"/>
      <c r="Z32" s="3"/>
      <c r="AA32" s="198" t="s">
        <v>123</v>
      </c>
      <c r="AB32" s="155"/>
      <c r="AC32" s="155"/>
      <c r="AD32" s="155"/>
      <c r="AE32" s="155"/>
      <c r="AF32" s="155"/>
      <c r="AG32" s="155"/>
      <c r="AH32" s="155"/>
      <c r="AI32" s="155"/>
      <c r="AJ32" s="156"/>
      <c r="AK32" s="156"/>
      <c r="AL32" s="156"/>
      <c r="AM32" s="155"/>
      <c r="AN32" s="156"/>
      <c r="AO32" s="155"/>
      <c r="AP32" s="155"/>
      <c r="AQ32" s="155"/>
      <c r="AR32" s="155"/>
      <c r="AS32" s="155"/>
      <c r="AT32" s="156"/>
      <c r="AU32" s="156"/>
      <c r="AV32" s="156"/>
      <c r="AW32" s="155"/>
      <c r="AX32" s="155"/>
      <c r="AY32" s="155"/>
      <c r="AZ32" s="155"/>
      <c r="BA32" s="155"/>
      <c r="BB32" s="155"/>
      <c r="BC32" s="155"/>
      <c r="BD32" s="155"/>
      <c r="BE32" s="3"/>
      <c r="BF32" s="3"/>
      <c r="BG32" s="3"/>
      <c r="BH32" s="3"/>
      <c r="BI32" s="58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117"/>
      <c r="BV32" s="7">
        <v>1</v>
      </c>
      <c r="BW32" s="7" t="str">
        <f>BI11</f>
        <v>X</v>
      </c>
      <c r="BX32" s="7">
        <f>BQ11</f>
        <v>0</v>
      </c>
      <c r="BY32" s="7">
        <f>BX32</f>
        <v>0</v>
      </c>
      <c r="BZ32" s="7">
        <f>BX33</f>
        <v>0</v>
      </c>
      <c r="CA32" s="7">
        <f>BY32-BZ32</f>
        <v>0</v>
      </c>
      <c r="CB32" s="7">
        <f>(BX32*10^10)+((CA32+50)*10^6)+(BY32*10)+BV32</f>
        <v>50000001</v>
      </c>
      <c r="CC32" s="7">
        <f>LARGE($CB$32:$CB$33,BV32)</f>
        <v>50000002</v>
      </c>
      <c r="CD32" s="7">
        <f>MATCH(CC32,$CB$32:$CB$33,0)</f>
        <v>2</v>
      </c>
      <c r="CF32" s="9" t="s">
        <v>48</v>
      </c>
      <c r="CG32" s="7" t="str">
        <f>VLOOKUP(CD32,BV32:CA33,2)</f>
        <v>y</v>
      </c>
      <c r="CH32" s="117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</row>
    <row r="33" spans="1:110" ht="22.5" customHeight="1" thickBot="1" x14ac:dyDescent="0.3">
      <c r="A33" s="3"/>
      <c r="B33" s="155"/>
      <c r="C33" s="155"/>
      <c r="D33" s="155"/>
      <c r="E33" s="4"/>
      <c r="F33" s="4"/>
      <c r="G33" s="130" t="s">
        <v>60</v>
      </c>
      <c r="H33" s="147" t="s">
        <v>102</v>
      </c>
      <c r="I33" s="215"/>
      <c r="J33" s="112">
        <v>28</v>
      </c>
      <c r="K33" s="74">
        <v>4</v>
      </c>
      <c r="L33" s="77" t="str">
        <f>D6</f>
        <v>y</v>
      </c>
      <c r="M33" s="77">
        <f>D8</f>
        <v>0</v>
      </c>
      <c r="N33" s="39"/>
      <c r="O33" s="40"/>
      <c r="P33" s="138"/>
      <c r="Q33" s="139"/>
      <c r="R33" s="41"/>
      <c r="S33" s="40"/>
      <c r="T33" s="42"/>
      <c r="U33" s="43">
        <f t="shared" si="0"/>
        <v>0</v>
      </c>
      <c r="V33" s="21">
        <f t="shared" si="0"/>
        <v>0</v>
      </c>
      <c r="W33" s="30" t="str">
        <f t="shared" si="22"/>
        <v>EMPATE</v>
      </c>
      <c r="X33" s="161"/>
      <c r="Y33" s="5"/>
      <c r="Z33" s="3"/>
      <c r="AA33" s="199" t="s">
        <v>124</v>
      </c>
      <c r="AB33" s="155"/>
      <c r="AC33" s="155"/>
      <c r="AD33" s="155"/>
      <c r="AE33" s="155"/>
      <c r="AF33" s="155"/>
      <c r="AG33" s="155"/>
      <c r="AH33" s="155"/>
      <c r="AI33" s="155"/>
      <c r="AJ33" s="156"/>
      <c r="AK33" s="156"/>
      <c r="AL33" s="156"/>
      <c r="AM33" s="155"/>
      <c r="AN33" s="156"/>
      <c r="AO33" s="155"/>
      <c r="AP33" s="155"/>
      <c r="AQ33" s="155"/>
      <c r="AR33" s="155"/>
      <c r="AS33" s="155"/>
      <c r="AT33" s="156"/>
      <c r="AU33" s="156"/>
      <c r="AV33" s="156"/>
      <c r="AW33" s="155"/>
      <c r="AX33" s="155"/>
      <c r="AY33" s="155"/>
      <c r="AZ33" s="155"/>
      <c r="BA33" s="155"/>
      <c r="BB33" s="155"/>
      <c r="BC33" s="155"/>
      <c r="BD33" s="155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117"/>
      <c r="BV33" s="7">
        <v>2</v>
      </c>
      <c r="BW33" s="7" t="str">
        <f>BJ11</f>
        <v>y</v>
      </c>
      <c r="BX33" s="7">
        <f>BR11</f>
        <v>0</v>
      </c>
      <c r="BY33" s="7">
        <f>BX33</f>
        <v>0</v>
      </c>
      <c r="BZ33" s="7">
        <f>BX32</f>
        <v>0</v>
      </c>
      <c r="CA33" s="7">
        <f>BY33-BZ33</f>
        <v>0</v>
      </c>
      <c r="CB33" s="7">
        <f>(BX33*10^10)+((CA33+50)*10^6)+(BY33*10)+BV33</f>
        <v>50000002</v>
      </c>
      <c r="CC33" s="7">
        <f>LARGE($CB$32:$CB$33,BV33)</f>
        <v>50000001</v>
      </c>
      <c r="CD33" s="7">
        <f>MATCH(CC33,$CB$32:$CB$33,0)</f>
        <v>1</v>
      </c>
      <c r="CF33" s="9" t="s">
        <v>49</v>
      </c>
      <c r="CG33" s="7" t="str">
        <f>VLOOKUP(CD33,BV32:CA33,2)</f>
        <v>X</v>
      </c>
      <c r="CH33" s="117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</row>
    <row r="34" spans="1:110" ht="22.5" customHeight="1" thickBot="1" x14ac:dyDescent="0.3">
      <c r="A34" s="127"/>
      <c r="B34" s="155"/>
      <c r="C34" s="155"/>
      <c r="D34" s="155"/>
      <c r="E34" s="127"/>
      <c r="F34" s="4"/>
      <c r="G34" s="130" t="s">
        <v>60</v>
      </c>
      <c r="H34" s="147" t="s">
        <v>103</v>
      </c>
      <c r="I34" s="215"/>
      <c r="J34" s="112">
        <v>29</v>
      </c>
      <c r="K34" s="74">
        <v>5</v>
      </c>
      <c r="L34" s="77">
        <f>D10</f>
        <v>0</v>
      </c>
      <c r="M34" s="77" t="str">
        <f>D7</f>
        <v>u</v>
      </c>
      <c r="N34" s="39"/>
      <c r="O34" s="40"/>
      <c r="P34" s="138"/>
      <c r="Q34" s="139"/>
      <c r="R34" s="41"/>
      <c r="S34" s="40"/>
      <c r="T34" s="42"/>
      <c r="U34" s="43">
        <f t="shared" si="0"/>
        <v>0</v>
      </c>
      <c r="V34" s="21">
        <f t="shared" si="0"/>
        <v>0</v>
      </c>
      <c r="W34" s="30" t="str">
        <f t="shared" si="22"/>
        <v>EMPATE</v>
      </c>
      <c r="X34" s="161"/>
      <c r="Y34" s="5"/>
      <c r="Z34" s="3"/>
      <c r="AA34" s="54"/>
      <c r="AB34" s="155"/>
      <c r="AC34" s="155"/>
      <c r="AD34" s="155"/>
      <c r="AE34" s="155"/>
      <c r="AF34" s="155"/>
      <c r="AG34" s="155"/>
      <c r="AH34" s="155"/>
      <c r="AI34" s="155"/>
      <c r="AJ34" s="156"/>
      <c r="AK34" s="156"/>
      <c r="AL34" s="156"/>
      <c r="AM34" s="155"/>
      <c r="AN34" s="156"/>
      <c r="AO34" s="155"/>
      <c r="AP34" s="155"/>
      <c r="AQ34" s="155"/>
      <c r="AR34" s="155"/>
      <c r="AS34" s="155"/>
      <c r="AT34" s="156"/>
      <c r="AU34" s="156"/>
      <c r="AV34" s="156"/>
      <c r="AW34" s="155"/>
      <c r="AX34" s="155"/>
      <c r="AY34" s="155"/>
      <c r="AZ34" s="155"/>
      <c r="BA34" s="155"/>
      <c r="BB34" s="155"/>
      <c r="BC34" s="155"/>
      <c r="BD34" s="155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117"/>
      <c r="BZ34" s="7" t="s">
        <v>35</v>
      </c>
      <c r="CA34" s="9">
        <f>SUM(CA32:CA33)</f>
        <v>0</v>
      </c>
      <c r="CH34" s="117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</row>
    <row r="35" spans="1:110" ht="22.5" customHeight="1" thickBot="1" x14ac:dyDescent="0.3">
      <c r="A35" s="127"/>
      <c r="B35" s="155"/>
      <c r="C35" s="155"/>
      <c r="D35" s="155"/>
      <c r="E35" s="127"/>
      <c r="F35" s="4"/>
      <c r="G35" s="131" t="s">
        <v>60</v>
      </c>
      <c r="H35" s="147" t="s">
        <v>104</v>
      </c>
      <c r="I35" s="216"/>
      <c r="J35" s="112">
        <v>30</v>
      </c>
      <c r="K35" s="74">
        <v>6</v>
      </c>
      <c r="L35" s="77">
        <f>D11</f>
        <v>0</v>
      </c>
      <c r="M35" s="77">
        <f>D9</f>
        <v>0</v>
      </c>
      <c r="N35" s="47"/>
      <c r="O35" s="48"/>
      <c r="P35" s="140"/>
      <c r="Q35" s="141"/>
      <c r="R35" s="49"/>
      <c r="S35" s="48"/>
      <c r="T35" s="42"/>
      <c r="U35" s="43">
        <f t="shared" si="0"/>
        <v>0</v>
      </c>
      <c r="V35" s="21">
        <f t="shared" si="0"/>
        <v>0</v>
      </c>
      <c r="W35" s="64" t="str">
        <f t="shared" si="22"/>
        <v>EMPATE</v>
      </c>
      <c r="X35" s="161"/>
      <c r="Y35" s="5"/>
      <c r="Z35" s="3"/>
      <c r="AA35" s="54"/>
      <c r="AB35" s="155"/>
      <c r="AC35" s="155"/>
      <c r="AD35" s="155"/>
      <c r="AE35" s="155"/>
      <c r="AF35" s="155"/>
      <c r="AG35" s="155"/>
      <c r="AH35" s="155"/>
      <c r="AI35" s="155"/>
      <c r="AJ35" s="156"/>
      <c r="AK35" s="156"/>
      <c r="AL35" s="156"/>
      <c r="AM35" s="155"/>
      <c r="AN35" s="156"/>
      <c r="AO35" s="155"/>
      <c r="AP35" s="155"/>
      <c r="AQ35" s="155"/>
      <c r="AR35" s="155"/>
      <c r="AS35" s="155"/>
      <c r="AT35" s="156"/>
      <c r="AU35" s="156"/>
      <c r="AV35" s="156"/>
      <c r="AW35" s="155"/>
      <c r="AX35" s="155"/>
      <c r="AY35" s="155"/>
      <c r="AZ35" s="155"/>
      <c r="BA35" s="155"/>
      <c r="BB35" s="155"/>
      <c r="BC35" s="155"/>
      <c r="BD35" s="155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117"/>
      <c r="CH35" s="117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</row>
    <row r="36" spans="1:110" ht="22.5" customHeight="1" x14ac:dyDescent="0.25">
      <c r="A36" s="127"/>
      <c r="B36" s="155"/>
      <c r="C36" s="155"/>
      <c r="D36" s="155"/>
      <c r="E36" s="127"/>
      <c r="F36" s="4"/>
      <c r="G36" s="164" t="s">
        <v>107</v>
      </c>
      <c r="H36" s="165" t="s">
        <v>63</v>
      </c>
      <c r="I36" s="166" t="s">
        <v>57</v>
      </c>
      <c r="J36" s="111" t="s">
        <v>4</v>
      </c>
      <c r="K36" s="163" t="s">
        <v>54</v>
      </c>
      <c r="L36" s="169" t="s">
        <v>64</v>
      </c>
      <c r="M36" s="170" t="s">
        <v>64</v>
      </c>
      <c r="N36" s="22" t="s">
        <v>0</v>
      </c>
      <c r="O36" s="22" t="s">
        <v>1</v>
      </c>
      <c r="P36" s="171" t="s">
        <v>0</v>
      </c>
      <c r="Q36" s="171" t="s">
        <v>1</v>
      </c>
      <c r="R36" s="22" t="s">
        <v>0</v>
      </c>
      <c r="S36" s="22" t="s">
        <v>1</v>
      </c>
      <c r="T36" s="10"/>
      <c r="U36" s="22" t="s">
        <v>0</v>
      </c>
      <c r="V36" s="172" t="s">
        <v>1</v>
      </c>
      <c r="W36" s="173" t="s">
        <v>18</v>
      </c>
      <c r="X36" s="161"/>
      <c r="Y36" s="5"/>
      <c r="Z36" s="3"/>
      <c r="AA36" s="54"/>
      <c r="AB36" s="155"/>
      <c r="AC36" s="155"/>
      <c r="AD36" s="155"/>
      <c r="AE36" s="155"/>
      <c r="AF36" s="155"/>
      <c r="AG36" s="155"/>
      <c r="AH36" s="155"/>
      <c r="AI36" s="155"/>
      <c r="AJ36" s="156"/>
      <c r="AK36" s="156"/>
      <c r="AL36" s="156"/>
      <c r="AM36" s="155"/>
      <c r="AN36" s="156"/>
      <c r="AO36" s="155"/>
      <c r="AP36" s="155"/>
      <c r="AQ36" s="155"/>
      <c r="AR36" s="155"/>
      <c r="AS36" s="155"/>
      <c r="AT36" s="156"/>
      <c r="AU36" s="156"/>
      <c r="AV36" s="156"/>
      <c r="AW36" s="155"/>
      <c r="AX36" s="155"/>
      <c r="AY36" s="155"/>
      <c r="AZ36" s="155"/>
      <c r="BA36" s="155"/>
      <c r="BB36" s="155"/>
      <c r="BC36" s="155"/>
      <c r="BD36" s="155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117"/>
      <c r="CH36" s="117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</row>
    <row r="37" spans="1:110" ht="45" customHeight="1" x14ac:dyDescent="0.25">
      <c r="A37" s="127"/>
      <c r="B37" s="155"/>
      <c r="C37" s="155"/>
      <c r="D37" s="155"/>
      <c r="E37" s="127"/>
      <c r="F37" s="4"/>
      <c r="G37" s="107"/>
      <c r="H37" s="107"/>
      <c r="I37" s="3"/>
      <c r="K37" s="70"/>
      <c r="L37" s="205" t="s">
        <v>108</v>
      </c>
      <c r="M37" s="206"/>
      <c r="N37" s="205" t="s">
        <v>3</v>
      </c>
      <c r="O37" s="206"/>
      <c r="P37" s="207"/>
      <c r="Q37" s="208"/>
      <c r="R37" s="209" t="s">
        <v>74</v>
      </c>
      <c r="S37" s="210"/>
      <c r="T37" s="174"/>
      <c r="U37" s="211" t="s">
        <v>3</v>
      </c>
      <c r="V37" s="212"/>
      <c r="W37" s="175" t="s">
        <v>20</v>
      </c>
      <c r="X37" s="161"/>
      <c r="Y37" s="5"/>
      <c r="Z37" s="3"/>
      <c r="AA37" s="54"/>
      <c r="AB37" s="155"/>
      <c r="AC37" s="155"/>
      <c r="AD37" s="155"/>
      <c r="AE37" s="155"/>
      <c r="AF37" s="155"/>
      <c r="AG37" s="155"/>
      <c r="AH37" s="155"/>
      <c r="AI37" s="155"/>
      <c r="AJ37" s="156"/>
      <c r="AK37" s="156"/>
      <c r="AL37" s="156"/>
      <c r="AM37" s="155"/>
      <c r="AN37" s="156"/>
      <c r="AO37" s="155"/>
      <c r="AP37" s="155"/>
      <c r="AQ37" s="155"/>
      <c r="AR37" s="155"/>
      <c r="AS37" s="155"/>
      <c r="AT37" s="156"/>
      <c r="AU37" s="156"/>
      <c r="AV37" s="156"/>
      <c r="AW37" s="155"/>
      <c r="AX37" s="155"/>
      <c r="AY37" s="155"/>
      <c r="AZ37" s="155"/>
      <c r="BA37" s="155"/>
      <c r="BB37" s="155"/>
      <c r="BC37" s="155"/>
      <c r="BD37" s="155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117"/>
      <c r="CH37" s="117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</row>
    <row r="38" spans="1:110" ht="22.5" customHeight="1" x14ac:dyDescent="0.35">
      <c r="A38" s="127"/>
      <c r="B38" s="200" t="s">
        <v>122</v>
      </c>
      <c r="C38" s="201"/>
      <c r="D38" s="201"/>
      <c r="E38" s="201"/>
      <c r="F38" s="201"/>
      <c r="G38" s="202"/>
      <c r="H38" s="107"/>
      <c r="I38" s="3"/>
      <c r="K38" s="70"/>
      <c r="L38" s="176"/>
      <c r="M38" s="176"/>
      <c r="N38" s="167"/>
      <c r="O38" s="167"/>
      <c r="P38" s="167"/>
      <c r="Q38" s="167"/>
      <c r="R38" s="167"/>
      <c r="S38" s="167"/>
      <c r="T38" s="167"/>
      <c r="U38" s="167"/>
      <c r="V38" s="167"/>
      <c r="W38" s="168"/>
      <c r="X38" s="5"/>
      <c r="Y38" s="5"/>
      <c r="Z38" s="3"/>
      <c r="AA38" s="54"/>
      <c r="AB38" s="155"/>
      <c r="AC38" s="155"/>
      <c r="AD38" s="155"/>
      <c r="AE38" s="155"/>
      <c r="AF38" s="155"/>
      <c r="AG38" s="155"/>
      <c r="AH38" s="155"/>
      <c r="AI38" s="155"/>
      <c r="AJ38" s="156"/>
      <c r="AK38" s="156"/>
      <c r="AL38" s="156"/>
      <c r="AM38" s="155"/>
      <c r="AN38" s="156"/>
      <c r="AO38" s="155"/>
      <c r="AP38" s="155"/>
      <c r="AQ38" s="155"/>
      <c r="AR38" s="155"/>
      <c r="AS38" s="155"/>
      <c r="AT38" s="156"/>
      <c r="AU38" s="156"/>
      <c r="AV38" s="156"/>
      <c r="AW38" s="155"/>
      <c r="AX38" s="155"/>
      <c r="AY38" s="155"/>
      <c r="AZ38" s="155"/>
      <c r="BA38" s="155"/>
      <c r="BB38" s="155"/>
      <c r="BC38" s="155"/>
      <c r="BD38" s="155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117"/>
      <c r="CH38" s="117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</row>
    <row r="39" spans="1:110" ht="22.5" customHeight="1" x14ac:dyDescent="0.35">
      <c r="A39" s="127"/>
      <c r="B39" s="200" t="s">
        <v>123</v>
      </c>
      <c r="C39" s="201"/>
      <c r="D39" s="201"/>
      <c r="E39" s="201"/>
      <c r="F39" s="201"/>
      <c r="G39" s="202"/>
      <c r="H39" s="107"/>
      <c r="I39" s="3"/>
      <c r="K39" s="70"/>
      <c r="L39" s="6"/>
      <c r="M39" s="6"/>
      <c r="N39" s="3"/>
      <c r="O39" s="3"/>
      <c r="P39" s="3"/>
      <c r="Q39" s="3"/>
      <c r="R39" s="3"/>
      <c r="S39" s="3"/>
      <c r="T39" s="3"/>
      <c r="U39" s="3"/>
      <c r="V39" s="3"/>
      <c r="W39" s="5"/>
      <c r="X39" s="5"/>
      <c r="Y39" s="5"/>
      <c r="Z39" s="3"/>
      <c r="AA39" s="54"/>
      <c r="AB39" s="155"/>
      <c r="AC39" s="155"/>
      <c r="AD39" s="155"/>
      <c r="AE39" s="155"/>
      <c r="AF39" s="155"/>
      <c r="AG39" s="155"/>
      <c r="AH39" s="155"/>
      <c r="AI39" s="155"/>
      <c r="AJ39" s="156"/>
      <c r="AK39" s="156"/>
      <c r="AL39" s="156"/>
      <c r="AM39" s="155"/>
      <c r="AN39" s="156"/>
      <c r="AO39" s="155"/>
      <c r="AP39" s="155"/>
      <c r="AQ39" s="155"/>
      <c r="AR39" s="155"/>
      <c r="AS39" s="155"/>
      <c r="AT39" s="156"/>
      <c r="AU39" s="156"/>
      <c r="AV39" s="156"/>
      <c r="AW39" s="155"/>
      <c r="AX39" s="155"/>
      <c r="AY39" s="155"/>
      <c r="AZ39" s="155"/>
      <c r="BA39" s="155"/>
      <c r="BB39" s="155"/>
      <c r="BC39" s="155"/>
      <c r="BD39" s="155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117"/>
      <c r="CH39" s="117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</row>
    <row r="40" spans="1:110" ht="22.5" customHeight="1" x14ac:dyDescent="0.25">
      <c r="A40" s="127"/>
      <c r="B40" s="199" t="s">
        <v>124</v>
      </c>
      <c r="C40" s="127"/>
      <c r="D40" s="127"/>
      <c r="E40" s="127"/>
      <c r="F40" s="3"/>
      <c r="G40" s="106"/>
      <c r="H40" s="106"/>
      <c r="I40" s="3"/>
      <c r="K40" s="70"/>
      <c r="L40" s="6"/>
      <c r="M40" s="6"/>
      <c r="N40" s="3"/>
      <c r="O40" s="3"/>
      <c r="P40" s="3"/>
      <c r="Q40" s="3"/>
      <c r="R40" s="3"/>
      <c r="S40" s="3"/>
      <c r="T40" s="3"/>
      <c r="U40" s="3"/>
      <c r="V40" s="3"/>
      <c r="W40" s="5"/>
      <c r="X40" s="5"/>
      <c r="Y40" s="5"/>
      <c r="Z40" s="3"/>
      <c r="AA40" s="54"/>
      <c r="AB40" s="155"/>
      <c r="AC40" s="155"/>
      <c r="AD40" s="155"/>
      <c r="AE40" s="155"/>
      <c r="AF40" s="155"/>
      <c r="AG40" s="155"/>
      <c r="AH40" s="155"/>
      <c r="AI40" s="155"/>
      <c r="AJ40" s="156"/>
      <c r="AK40" s="156"/>
      <c r="AL40" s="156"/>
      <c r="AM40" s="155"/>
      <c r="AN40" s="156"/>
      <c r="AO40" s="155"/>
      <c r="AP40" s="155"/>
      <c r="AQ40" s="155"/>
      <c r="AR40" s="155"/>
      <c r="AS40" s="155"/>
      <c r="AT40" s="156"/>
      <c r="AU40" s="156"/>
      <c r="AV40" s="156"/>
      <c r="AW40" s="155"/>
      <c r="AX40" s="155"/>
      <c r="AY40" s="155"/>
      <c r="AZ40" s="155"/>
      <c r="BA40" s="155"/>
      <c r="BB40" s="155"/>
      <c r="BC40" s="155"/>
      <c r="BD40" s="155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</row>
    <row r="41" spans="1:110" ht="22.5" customHeight="1" x14ac:dyDescent="0.25">
      <c r="A41" s="127"/>
      <c r="B41" s="203" t="s">
        <v>125</v>
      </c>
      <c r="C41" s="127"/>
      <c r="D41" s="127"/>
      <c r="E41" s="127"/>
      <c r="F41" s="3"/>
      <c r="G41" s="106"/>
      <c r="H41" s="106"/>
      <c r="I41" s="3"/>
      <c r="K41" s="70"/>
      <c r="L41" s="6"/>
      <c r="M41" s="6"/>
      <c r="N41" s="3"/>
      <c r="O41" s="3"/>
      <c r="P41" s="3"/>
      <c r="Q41" s="3"/>
      <c r="R41" s="3"/>
      <c r="S41" s="3"/>
      <c r="T41" s="3"/>
      <c r="U41" s="3"/>
      <c r="V41" s="3"/>
      <c r="W41" s="5"/>
      <c r="X41" s="5"/>
      <c r="Y41" s="5"/>
      <c r="Z41" s="3"/>
      <c r="AA41" s="6"/>
      <c r="AB41" s="3"/>
      <c r="AC41" s="3"/>
      <c r="AD41" s="3"/>
      <c r="AE41" s="3"/>
      <c r="AF41" s="3"/>
      <c r="AG41" s="3"/>
      <c r="AH41" s="3"/>
      <c r="AI41" s="3"/>
      <c r="AM41" s="3"/>
      <c r="AO41" s="3"/>
      <c r="AP41" s="3"/>
      <c r="AQ41" s="3"/>
      <c r="AR41" s="3"/>
      <c r="AS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</row>
    <row r="42" spans="1:110" ht="18" customHeight="1" x14ac:dyDescent="0.25">
      <c r="A42" s="127"/>
      <c r="B42" s="127"/>
      <c r="C42" s="127"/>
      <c r="D42" s="127"/>
      <c r="E42" s="127"/>
      <c r="F42" s="3"/>
      <c r="G42" s="106"/>
      <c r="H42" s="106"/>
      <c r="I42" s="3"/>
      <c r="K42" s="70"/>
      <c r="L42" s="6"/>
      <c r="M42" s="6"/>
      <c r="N42" s="3"/>
      <c r="O42" s="3"/>
      <c r="P42" s="3"/>
      <c r="Q42" s="3"/>
      <c r="R42" s="3"/>
      <c r="S42" s="3"/>
      <c r="T42" s="3"/>
      <c r="U42" s="3"/>
      <c r="V42" s="3"/>
      <c r="W42" s="5"/>
      <c r="X42" s="5"/>
      <c r="Y42" s="5"/>
      <c r="Z42" s="3"/>
      <c r="AA42" s="6"/>
      <c r="AB42" s="3"/>
      <c r="AC42" s="3"/>
      <c r="AD42" s="3"/>
      <c r="AE42" s="3"/>
      <c r="AF42" s="3"/>
      <c r="AG42" s="3"/>
      <c r="AH42" s="3"/>
      <c r="AI42" s="3"/>
      <c r="AM42" s="3"/>
      <c r="AO42" s="3"/>
      <c r="AP42" s="3"/>
      <c r="AQ42" s="3"/>
      <c r="AR42" s="3"/>
      <c r="AS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</row>
    <row r="43" spans="1:110" ht="18" customHeight="1" x14ac:dyDescent="0.25">
      <c r="A43" s="127"/>
      <c r="B43" s="127"/>
      <c r="C43" s="127"/>
      <c r="D43" s="127"/>
      <c r="E43" s="127"/>
      <c r="F43" s="3"/>
      <c r="G43" s="106"/>
      <c r="H43" s="106"/>
      <c r="I43" s="3"/>
      <c r="K43" s="70"/>
      <c r="L43" s="6"/>
      <c r="M43" s="6"/>
      <c r="N43" s="3"/>
      <c r="O43" s="3"/>
      <c r="P43" s="3"/>
      <c r="Q43" s="3"/>
      <c r="R43" s="3"/>
      <c r="S43" s="3"/>
      <c r="T43" s="3"/>
      <c r="U43" s="3"/>
      <c r="V43" s="3"/>
      <c r="W43" s="5"/>
      <c r="X43" s="5"/>
      <c r="Y43" s="5"/>
      <c r="Z43" s="3"/>
      <c r="AA43" s="6"/>
      <c r="AB43" s="3"/>
      <c r="AC43" s="3"/>
      <c r="AD43" s="3"/>
      <c r="AE43" s="3"/>
      <c r="AF43" s="3"/>
      <c r="AG43" s="3"/>
      <c r="AH43" s="3"/>
      <c r="AI43" s="3"/>
      <c r="AM43" s="3"/>
      <c r="AO43" s="3"/>
      <c r="AP43" s="3"/>
      <c r="AQ43" s="3"/>
      <c r="AR43" s="3"/>
      <c r="AS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</row>
    <row r="44" spans="1:110" ht="18" customHeight="1" x14ac:dyDescent="0.25">
      <c r="A44" s="127"/>
      <c r="B44" s="127"/>
      <c r="C44" s="127"/>
      <c r="D44" s="127"/>
      <c r="E44" s="127"/>
      <c r="F44" s="3"/>
      <c r="G44" s="106"/>
      <c r="H44" s="106"/>
      <c r="I44" s="3"/>
      <c r="K44" s="70"/>
      <c r="L44" s="6"/>
      <c r="M44" s="6"/>
      <c r="N44" s="3"/>
      <c r="O44" s="3"/>
      <c r="P44" s="3"/>
      <c r="Q44" s="3"/>
      <c r="R44" s="3"/>
      <c r="S44" s="3"/>
      <c r="T44" s="3"/>
      <c r="U44" s="3"/>
      <c r="V44" s="3"/>
      <c r="W44" s="5"/>
      <c r="X44" s="5"/>
      <c r="Y44" s="5"/>
      <c r="Z44" s="3"/>
      <c r="AA44" s="6"/>
      <c r="AB44" s="3"/>
      <c r="AC44" s="3"/>
      <c r="AD44" s="3"/>
      <c r="AE44" s="3"/>
      <c r="AF44" s="3"/>
      <c r="AG44" s="3"/>
      <c r="AH44" s="3"/>
      <c r="AI44" s="3"/>
      <c r="AM44" s="3"/>
      <c r="AO44" s="3"/>
      <c r="AP44" s="3"/>
      <c r="AQ44" s="3"/>
      <c r="AR44" s="3"/>
      <c r="AS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</row>
    <row r="45" spans="1:110" ht="18" customHeight="1" x14ac:dyDescent="0.25">
      <c r="A45" s="127"/>
      <c r="B45" s="127"/>
      <c r="C45" s="127"/>
      <c r="D45" s="127"/>
      <c r="E45" s="127"/>
      <c r="F45" s="3"/>
      <c r="G45" s="106"/>
      <c r="H45" s="106"/>
      <c r="I45" s="3"/>
      <c r="K45" s="70"/>
      <c r="L45" s="6"/>
      <c r="M45" s="6"/>
      <c r="N45" s="3"/>
      <c r="O45" s="3"/>
      <c r="P45" s="3"/>
      <c r="Q45" s="3"/>
      <c r="R45" s="3"/>
      <c r="S45" s="3"/>
      <c r="T45" s="3"/>
      <c r="U45" s="3"/>
      <c r="V45" s="3"/>
      <c r="W45" s="5"/>
      <c r="X45" s="5"/>
      <c r="Y45" s="5"/>
      <c r="Z45" s="3"/>
      <c r="AA45" s="6"/>
      <c r="AB45" s="3"/>
      <c r="AC45" s="3"/>
      <c r="AD45" s="3"/>
      <c r="AE45" s="3"/>
      <c r="AF45" s="3"/>
      <c r="AG45" s="3"/>
      <c r="AH45" s="3"/>
      <c r="AI45" s="3"/>
      <c r="AM45" s="3"/>
      <c r="AO45" s="3"/>
      <c r="AP45" s="3"/>
      <c r="AQ45" s="3"/>
      <c r="AR45" s="3"/>
      <c r="AS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</row>
    <row r="46" spans="1:110" ht="18" customHeight="1" x14ac:dyDescent="0.25">
      <c r="A46" s="127"/>
      <c r="B46" s="127"/>
      <c r="C46" s="127"/>
      <c r="D46" s="127"/>
      <c r="E46" s="127"/>
      <c r="F46" s="3"/>
      <c r="G46" s="106"/>
      <c r="H46" s="106"/>
      <c r="I46" s="3"/>
      <c r="K46" s="70"/>
      <c r="L46" s="6"/>
      <c r="M46" s="6"/>
      <c r="N46" s="3"/>
      <c r="O46" s="3"/>
      <c r="P46" s="3"/>
      <c r="Q46" s="3"/>
      <c r="R46" s="3"/>
      <c r="S46" s="3"/>
      <c r="T46" s="3"/>
      <c r="U46" s="3"/>
      <c r="V46" s="3"/>
      <c r="W46" s="5"/>
      <c r="X46" s="5"/>
      <c r="Y46" s="5"/>
      <c r="Z46" s="3"/>
      <c r="AA46" s="6"/>
      <c r="AB46" s="3"/>
      <c r="AC46" s="3"/>
      <c r="AD46" s="3"/>
      <c r="AE46" s="3"/>
      <c r="AF46" s="3"/>
      <c r="AG46" s="3"/>
      <c r="AH46" s="3"/>
      <c r="AI46" s="3"/>
      <c r="AM46" s="3"/>
      <c r="AO46" s="3"/>
      <c r="AP46" s="3"/>
      <c r="AQ46" s="3"/>
      <c r="AR46" s="3"/>
      <c r="AS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</row>
    <row r="47" spans="1:110" ht="18" customHeight="1" x14ac:dyDescent="0.25">
      <c r="A47" s="127"/>
      <c r="B47" s="127"/>
      <c r="C47" s="127"/>
      <c r="D47" s="127"/>
      <c r="E47" s="127"/>
      <c r="F47" s="3"/>
      <c r="G47" s="106"/>
      <c r="H47" s="106"/>
      <c r="I47" s="3"/>
      <c r="K47" s="70"/>
      <c r="L47" s="6"/>
      <c r="M47" s="6"/>
      <c r="N47" s="3"/>
      <c r="O47" s="3"/>
      <c r="P47" s="3"/>
      <c r="Q47" s="3"/>
      <c r="R47" s="3"/>
      <c r="S47" s="3"/>
      <c r="T47" s="3"/>
      <c r="U47" s="3"/>
      <c r="V47" s="3"/>
      <c r="W47" s="5"/>
      <c r="X47" s="5"/>
      <c r="Y47" s="5"/>
      <c r="Z47" s="3"/>
      <c r="AA47" s="6"/>
      <c r="AB47" s="3"/>
      <c r="AC47" s="3"/>
      <c r="AD47" s="3"/>
      <c r="AE47" s="3"/>
      <c r="AF47" s="3"/>
      <c r="AG47" s="3"/>
      <c r="AH47" s="3"/>
      <c r="AI47" s="3"/>
      <c r="AM47" s="3"/>
      <c r="AO47" s="3"/>
      <c r="AP47" s="3"/>
      <c r="AQ47" s="3"/>
      <c r="AR47" s="3"/>
      <c r="AS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</row>
    <row r="48" spans="1:110" ht="18" customHeight="1" x14ac:dyDescent="0.25">
      <c r="A48" s="127"/>
      <c r="B48" s="127"/>
      <c r="C48" s="127"/>
      <c r="D48" s="127"/>
      <c r="E48" s="127"/>
      <c r="F48" s="3"/>
      <c r="G48" s="106"/>
      <c r="H48" s="106"/>
      <c r="I48" s="3"/>
      <c r="K48" s="70"/>
      <c r="L48" s="6"/>
      <c r="M48" s="6"/>
      <c r="N48" s="3"/>
      <c r="O48" s="3"/>
      <c r="P48" s="3"/>
      <c r="Q48" s="3"/>
      <c r="R48" s="3"/>
      <c r="S48" s="3"/>
      <c r="T48" s="3"/>
      <c r="U48" s="3"/>
      <c r="V48" s="3"/>
      <c r="W48" s="5"/>
      <c r="X48" s="5"/>
      <c r="Y48" s="5"/>
      <c r="Z48" s="3"/>
      <c r="AA48" s="6"/>
      <c r="AB48" s="3"/>
      <c r="AC48" s="3"/>
      <c r="AD48" s="3"/>
      <c r="AE48" s="3"/>
      <c r="AF48" s="3"/>
      <c r="AG48" s="3"/>
      <c r="AH48" s="3"/>
      <c r="AI48" s="3"/>
      <c r="AM48" s="3"/>
      <c r="AO48" s="3"/>
      <c r="AP48" s="3"/>
      <c r="AQ48" s="3"/>
      <c r="AR48" s="3"/>
      <c r="AS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</row>
    <row r="49" spans="1:71" ht="18" customHeight="1" x14ac:dyDescent="0.25">
      <c r="A49" s="127"/>
      <c r="B49" s="127"/>
      <c r="C49" s="127"/>
      <c r="D49" s="127"/>
      <c r="E49" s="127"/>
      <c r="F49" s="3"/>
      <c r="G49" s="106"/>
      <c r="H49" s="106"/>
      <c r="I49" s="3"/>
      <c r="K49" s="70"/>
      <c r="L49" s="6"/>
      <c r="M49" s="6"/>
      <c r="N49" s="3"/>
      <c r="O49" s="3"/>
      <c r="P49" s="3"/>
      <c r="Q49" s="3"/>
      <c r="R49" s="3"/>
      <c r="S49" s="3"/>
      <c r="T49" s="3"/>
      <c r="U49" s="3"/>
      <c r="V49" s="3"/>
      <c r="W49" s="5"/>
      <c r="X49" s="5"/>
      <c r="Y49" s="5"/>
      <c r="Z49" s="3"/>
      <c r="AA49" s="6"/>
      <c r="AB49" s="3"/>
      <c r="AC49" s="3"/>
      <c r="AD49" s="3"/>
      <c r="AE49" s="3"/>
      <c r="AF49" s="3"/>
      <c r="AG49" s="3"/>
      <c r="AH49" s="3"/>
      <c r="AI49" s="3"/>
      <c r="AM49" s="3"/>
      <c r="AO49" s="3"/>
      <c r="AP49" s="3"/>
      <c r="AQ49" s="3"/>
      <c r="AR49" s="3"/>
      <c r="AS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</row>
    <row r="50" spans="1:71" ht="18" customHeight="1" x14ac:dyDescent="0.25">
      <c r="A50" s="127"/>
      <c r="B50" s="127"/>
      <c r="C50" s="127"/>
      <c r="D50" s="127"/>
      <c r="E50" s="127"/>
      <c r="F50" s="3"/>
      <c r="G50" s="106"/>
      <c r="H50" s="106"/>
      <c r="I50" s="3"/>
      <c r="K50" s="70"/>
      <c r="L50" s="6"/>
      <c r="M50" s="6"/>
      <c r="N50" s="3"/>
      <c r="O50" s="3"/>
      <c r="P50" s="3"/>
      <c r="Q50" s="3"/>
      <c r="R50" s="3"/>
      <c r="S50" s="3"/>
      <c r="T50" s="3"/>
      <c r="U50" s="3"/>
      <c r="V50" s="3"/>
      <c r="W50" s="5"/>
      <c r="X50" s="5"/>
      <c r="Y50" s="5"/>
      <c r="Z50" s="3"/>
      <c r="AA50" s="6"/>
      <c r="AB50" s="3"/>
      <c r="AC50" s="3"/>
      <c r="AD50" s="3"/>
      <c r="AE50" s="3"/>
      <c r="AF50" s="3"/>
      <c r="AG50" s="3"/>
      <c r="AH50" s="3"/>
      <c r="AI50" s="3"/>
      <c r="AM50" s="3"/>
      <c r="AO50" s="3"/>
      <c r="AP50" s="3"/>
      <c r="AQ50" s="3"/>
      <c r="AR50" s="3"/>
      <c r="AS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</row>
    <row r="51" spans="1:71" ht="18" customHeight="1" x14ac:dyDescent="0.25">
      <c r="A51" s="127"/>
      <c r="B51" s="127"/>
      <c r="C51" s="127"/>
      <c r="D51" s="127"/>
      <c r="E51" s="127"/>
      <c r="F51" s="3"/>
      <c r="G51" s="106"/>
      <c r="H51" s="106"/>
      <c r="I51" s="3"/>
      <c r="K51" s="70"/>
      <c r="L51" s="6"/>
      <c r="M51" s="6"/>
      <c r="N51" s="3"/>
      <c r="O51" s="3"/>
      <c r="P51" s="3"/>
      <c r="Q51" s="3"/>
      <c r="R51" s="3"/>
      <c r="S51" s="3"/>
      <c r="T51" s="3"/>
      <c r="U51" s="3"/>
      <c r="V51" s="3"/>
      <c r="W51" s="5"/>
      <c r="X51" s="5"/>
      <c r="Y51" s="5"/>
      <c r="Z51" s="3"/>
      <c r="AA51" s="6"/>
      <c r="AB51" s="3"/>
      <c r="AC51" s="3"/>
      <c r="AD51" s="3"/>
      <c r="AE51" s="3"/>
      <c r="AF51" s="3"/>
      <c r="AG51" s="3"/>
      <c r="AH51" s="3"/>
      <c r="AI51" s="3"/>
      <c r="AM51" s="3"/>
      <c r="AO51" s="3"/>
      <c r="AP51" s="3"/>
      <c r="AQ51" s="3"/>
      <c r="AR51" s="3"/>
      <c r="AS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</row>
    <row r="52" spans="1:71" ht="18" customHeight="1" x14ac:dyDescent="0.25">
      <c r="A52" s="127"/>
      <c r="B52" s="127"/>
      <c r="C52" s="127"/>
      <c r="D52" s="127"/>
      <c r="E52" s="127"/>
      <c r="F52" s="3"/>
      <c r="G52" s="106"/>
      <c r="H52" s="106"/>
      <c r="I52" s="3"/>
      <c r="K52" s="70"/>
      <c r="L52" s="6"/>
      <c r="M52" s="6"/>
      <c r="N52" s="3"/>
      <c r="O52" s="3"/>
      <c r="P52" s="3"/>
      <c r="Q52" s="3"/>
      <c r="R52" s="3"/>
      <c r="S52" s="3"/>
      <c r="T52" s="3"/>
      <c r="U52" s="3"/>
      <c r="V52" s="3"/>
      <c r="W52" s="5"/>
      <c r="X52" s="5"/>
      <c r="Y52" s="5"/>
      <c r="Z52" s="3"/>
      <c r="AA52" s="6"/>
      <c r="AB52" s="3"/>
      <c r="AC52" s="3"/>
      <c r="AD52" s="3"/>
      <c r="AE52" s="3"/>
      <c r="AF52" s="3"/>
      <c r="AG52" s="3"/>
      <c r="AH52" s="3"/>
      <c r="AI52" s="3"/>
      <c r="AM52" s="3"/>
      <c r="AO52" s="3"/>
      <c r="AP52" s="3"/>
      <c r="AQ52" s="3"/>
      <c r="AR52" s="3"/>
      <c r="AS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</row>
    <row r="53" spans="1:71" ht="18" customHeight="1" x14ac:dyDescent="0.25">
      <c r="A53" s="127"/>
      <c r="B53" s="127"/>
      <c r="C53" s="127"/>
      <c r="D53" s="127"/>
      <c r="E53" s="127"/>
      <c r="F53" s="3"/>
      <c r="G53" s="106"/>
      <c r="H53" s="106"/>
      <c r="I53" s="3"/>
      <c r="K53" s="70"/>
      <c r="L53" s="6"/>
      <c r="M53" s="6"/>
      <c r="N53" s="3"/>
      <c r="O53" s="3"/>
      <c r="P53" s="3"/>
      <c r="Q53" s="3"/>
      <c r="R53" s="3"/>
      <c r="S53" s="3"/>
      <c r="T53" s="3"/>
      <c r="U53" s="3"/>
      <c r="V53" s="3"/>
      <c r="W53" s="5"/>
      <c r="X53" s="5"/>
      <c r="Y53" s="5"/>
      <c r="Z53" s="3"/>
      <c r="AA53" s="6"/>
      <c r="AB53" s="3"/>
      <c r="AC53" s="3"/>
      <c r="AD53" s="3"/>
      <c r="AE53" s="3"/>
      <c r="AF53" s="3"/>
      <c r="AG53" s="3"/>
      <c r="AH53" s="3"/>
      <c r="AI53" s="3"/>
      <c r="AM53" s="3"/>
      <c r="AO53" s="3"/>
      <c r="AP53" s="3"/>
      <c r="AQ53" s="3"/>
      <c r="AR53" s="3"/>
      <c r="AS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</row>
    <row r="54" spans="1:71" ht="18" customHeight="1" x14ac:dyDescent="0.25">
      <c r="A54" s="127"/>
      <c r="B54" s="127"/>
      <c r="C54" s="127"/>
      <c r="D54" s="127"/>
      <c r="E54" s="127"/>
      <c r="F54" s="3"/>
      <c r="G54" s="106"/>
      <c r="H54" s="106"/>
      <c r="I54" s="3"/>
      <c r="K54" s="70"/>
      <c r="L54" s="6"/>
      <c r="M54" s="6"/>
      <c r="N54" s="3"/>
      <c r="O54" s="3"/>
      <c r="P54" s="3"/>
      <c r="Q54" s="3"/>
      <c r="R54" s="3"/>
      <c r="S54" s="3"/>
      <c r="T54" s="3"/>
      <c r="U54" s="3"/>
      <c r="V54" s="3"/>
      <c r="W54" s="5"/>
      <c r="X54" s="5"/>
      <c r="Y54" s="5"/>
      <c r="Z54" s="3"/>
      <c r="AA54" s="6"/>
      <c r="AB54" s="3"/>
      <c r="AC54" s="3"/>
      <c r="AD54" s="3"/>
      <c r="AE54" s="3"/>
      <c r="AF54" s="3"/>
      <c r="AG54" s="3"/>
      <c r="AH54" s="3"/>
      <c r="AI54" s="3"/>
      <c r="AM54" s="3"/>
      <c r="AO54" s="3"/>
      <c r="AP54" s="3"/>
      <c r="AQ54" s="3"/>
      <c r="AR54" s="3"/>
      <c r="AS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</row>
    <row r="55" spans="1:71" ht="18" customHeight="1" x14ac:dyDescent="0.25">
      <c r="A55" s="3"/>
      <c r="B55" s="3"/>
      <c r="C55" s="3"/>
      <c r="D55" s="3"/>
      <c r="E55" s="3"/>
      <c r="F55" s="3"/>
      <c r="G55" s="106"/>
      <c r="H55" s="106"/>
      <c r="I55" s="3"/>
      <c r="K55" s="70"/>
      <c r="L55" s="6"/>
      <c r="M55" s="6"/>
      <c r="N55" s="3"/>
      <c r="O55" s="3"/>
      <c r="P55" s="3"/>
      <c r="Q55" s="3"/>
      <c r="R55" s="3"/>
      <c r="S55" s="3"/>
      <c r="T55" s="3"/>
      <c r="U55" s="3"/>
      <c r="V55" s="3"/>
      <c r="W55" s="5"/>
      <c r="X55" s="5"/>
      <c r="Y55" s="5"/>
      <c r="Z55" s="3"/>
      <c r="AA55" s="6"/>
      <c r="AB55" s="3"/>
      <c r="AC55" s="3"/>
      <c r="AD55" s="3"/>
      <c r="AE55" s="3"/>
      <c r="AF55" s="3"/>
      <c r="AG55" s="3"/>
      <c r="AH55" s="3"/>
      <c r="AI55" s="3"/>
      <c r="AM55" s="3"/>
      <c r="AO55" s="3"/>
      <c r="AP55" s="3"/>
      <c r="AQ55" s="3"/>
      <c r="AR55" s="3"/>
      <c r="AS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</row>
    <row r="56" spans="1:71" ht="18" customHeight="1" x14ac:dyDescent="0.25">
      <c r="A56" s="3"/>
      <c r="B56" s="3"/>
      <c r="C56" s="3"/>
      <c r="D56" s="3"/>
      <c r="E56" s="3"/>
      <c r="F56" s="3"/>
      <c r="G56" s="106"/>
      <c r="H56" s="106"/>
      <c r="I56" s="3"/>
      <c r="K56" s="70"/>
      <c r="L56" s="6"/>
      <c r="M56" s="6"/>
      <c r="N56" s="3"/>
      <c r="O56" s="3"/>
      <c r="P56" s="3"/>
      <c r="Q56" s="3"/>
      <c r="R56" s="3"/>
      <c r="S56" s="3"/>
      <c r="T56" s="3"/>
      <c r="U56" s="3"/>
      <c r="V56" s="3"/>
      <c r="W56" s="5"/>
      <c r="X56" s="5"/>
      <c r="Y56" s="5"/>
      <c r="Z56" s="3"/>
      <c r="AA56" s="6"/>
      <c r="AB56" s="3"/>
      <c r="AC56" s="3"/>
      <c r="AD56" s="3"/>
      <c r="AE56" s="3"/>
      <c r="AF56" s="3"/>
      <c r="AG56" s="3"/>
      <c r="AH56" s="3"/>
      <c r="AI56" s="3"/>
      <c r="AM56" s="3"/>
      <c r="AO56" s="3"/>
      <c r="AP56" s="3"/>
      <c r="AQ56" s="3"/>
      <c r="AR56" s="3"/>
      <c r="AS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</row>
    <row r="57" spans="1:71" ht="18" customHeight="1" x14ac:dyDescent="0.25">
      <c r="A57" s="3"/>
      <c r="B57" s="3"/>
      <c r="C57" s="3"/>
      <c r="D57" s="3"/>
      <c r="E57" s="3"/>
      <c r="F57" s="3"/>
      <c r="G57" s="106"/>
      <c r="H57" s="106"/>
      <c r="I57" s="3"/>
      <c r="K57" s="70"/>
      <c r="L57" s="6"/>
      <c r="M57" s="6"/>
      <c r="N57" s="3"/>
      <c r="O57" s="3"/>
      <c r="P57" s="3"/>
      <c r="Q57" s="3"/>
      <c r="R57" s="3"/>
      <c r="S57" s="3"/>
      <c r="T57" s="3"/>
      <c r="U57" s="3"/>
      <c r="V57" s="3"/>
      <c r="W57" s="5"/>
      <c r="X57" s="5"/>
      <c r="Y57" s="5"/>
      <c r="Z57" s="3"/>
      <c r="AA57" s="6"/>
      <c r="AB57" s="3"/>
      <c r="AC57" s="3"/>
      <c r="AD57" s="3"/>
      <c r="AE57" s="3"/>
      <c r="AF57" s="3"/>
      <c r="AG57" s="3"/>
      <c r="AH57" s="3"/>
      <c r="AI57" s="3"/>
      <c r="AM57" s="3"/>
      <c r="AO57" s="3"/>
      <c r="AP57" s="3"/>
      <c r="AQ57" s="3"/>
      <c r="AR57" s="3"/>
      <c r="AS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</row>
    <row r="58" spans="1:71" ht="18" customHeight="1" x14ac:dyDescent="0.25">
      <c r="A58" s="3"/>
      <c r="B58" s="3"/>
      <c r="C58" s="3"/>
      <c r="D58" s="3"/>
      <c r="E58" s="3"/>
      <c r="F58" s="3"/>
      <c r="G58" s="106"/>
      <c r="H58" s="106"/>
      <c r="I58" s="3"/>
      <c r="K58" s="70"/>
      <c r="L58" s="6"/>
      <c r="M58" s="6"/>
      <c r="N58" s="3"/>
      <c r="O58" s="3"/>
      <c r="P58" s="3"/>
      <c r="Q58" s="3"/>
      <c r="R58" s="3"/>
      <c r="S58" s="3"/>
      <c r="T58" s="3"/>
      <c r="U58" s="3"/>
      <c r="V58" s="3"/>
      <c r="W58" s="5"/>
      <c r="X58" s="5"/>
      <c r="Y58" s="5"/>
      <c r="Z58" s="3"/>
      <c r="AA58" s="6"/>
      <c r="AB58" s="3"/>
      <c r="AC58" s="3"/>
      <c r="AD58" s="3"/>
      <c r="AE58" s="3"/>
      <c r="AF58" s="3"/>
      <c r="AG58" s="3"/>
      <c r="AH58" s="3"/>
      <c r="AI58" s="3"/>
      <c r="AM58" s="3"/>
      <c r="AO58" s="3"/>
      <c r="AP58" s="3"/>
      <c r="AQ58" s="3"/>
      <c r="AR58" s="3"/>
      <c r="AS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</row>
    <row r="59" spans="1:71" ht="18" customHeight="1" x14ac:dyDescent="0.25"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</row>
    <row r="60" spans="1:71" ht="18" customHeight="1" x14ac:dyDescent="0.25"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</row>
    <row r="61" spans="1:71" ht="18" customHeight="1" x14ac:dyDescent="0.25"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</row>
    <row r="62" spans="1:71" x14ac:dyDescent="0.25"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</row>
    <row r="63" spans="1:71" x14ac:dyDescent="0.25"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</row>
    <row r="64" spans="1:71" x14ac:dyDescent="0.25"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</row>
    <row r="65" spans="59:71" x14ac:dyDescent="0.25"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</row>
    <row r="66" spans="59:71" x14ac:dyDescent="0.25"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</row>
    <row r="67" spans="59:71" x14ac:dyDescent="0.25"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</row>
    <row r="68" spans="59:71" x14ac:dyDescent="0.25"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</row>
    <row r="69" spans="59:71" x14ac:dyDescent="0.25"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</row>
    <row r="70" spans="59:71" x14ac:dyDescent="0.25"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</row>
    <row r="71" spans="59:71" x14ac:dyDescent="0.25"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</row>
    <row r="72" spans="59:71" x14ac:dyDescent="0.25"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</row>
    <row r="73" spans="59:71" x14ac:dyDescent="0.25"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</row>
  </sheetData>
  <sheetProtection password="E39D" sheet="1" objects="1" scenarios="1"/>
  <mergeCells count="34">
    <mergeCell ref="B2:D2"/>
    <mergeCell ref="B4:D4"/>
    <mergeCell ref="L4:M4"/>
    <mergeCell ref="N4:O4"/>
    <mergeCell ref="P4:Q4"/>
    <mergeCell ref="C3:D3"/>
    <mergeCell ref="BO4:BP4"/>
    <mergeCell ref="BQ4:BR4"/>
    <mergeCell ref="AG5:AI5"/>
    <mergeCell ref="I6:I11"/>
    <mergeCell ref="I12:I17"/>
    <mergeCell ref="AG12:AI12"/>
    <mergeCell ref="AP12:AQ12"/>
    <mergeCell ref="AG13:AI13"/>
    <mergeCell ref="U4:V4"/>
    <mergeCell ref="AB4:AF4"/>
    <mergeCell ref="AG4:AI4"/>
    <mergeCell ref="AP4:AS4"/>
    <mergeCell ref="BI4:BJ4"/>
    <mergeCell ref="BK4:BL4"/>
    <mergeCell ref="R4:S4"/>
    <mergeCell ref="BO13:BP13"/>
    <mergeCell ref="B14:D15"/>
    <mergeCell ref="I18:I23"/>
    <mergeCell ref="I24:I29"/>
    <mergeCell ref="I30:I35"/>
    <mergeCell ref="BM4:BN4"/>
    <mergeCell ref="BK13:BL13"/>
    <mergeCell ref="BM13:BN13"/>
    <mergeCell ref="L37:M37"/>
    <mergeCell ref="N37:O37"/>
    <mergeCell ref="P37:Q37"/>
    <mergeCell ref="R37:S37"/>
    <mergeCell ref="U37:V37"/>
  </mergeCells>
  <conditionalFormatting sqref="G6:G3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6:BF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G6:G35 BF6:BF11">
      <formula1>$B$29:$B$31</formula1>
    </dataValidation>
  </dataValidations>
  <hyperlinks>
    <hyperlink ref="AA33" r:id="rId1"/>
    <hyperlink ref="B40" r:id="rId2"/>
    <hyperlink ref="B41" r:id="rId3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T73"/>
  <sheetViews>
    <sheetView topLeftCell="A16" zoomScale="80" zoomScaleNormal="80" workbookViewId="0">
      <selection activeCell="H41" sqref="H41"/>
    </sheetView>
  </sheetViews>
  <sheetFormatPr defaultColWidth="9.140625" defaultRowHeight="15" x14ac:dyDescent="0.25"/>
  <cols>
    <col min="1" max="1" width="9.140625" style="8"/>
    <col min="2" max="2" width="24" style="8" customWidth="1"/>
    <col min="3" max="3" width="5.140625" style="8" customWidth="1"/>
    <col min="4" max="4" width="24" style="8" customWidth="1"/>
    <col min="5" max="5" width="9.140625" style="8"/>
    <col min="6" max="6" width="2.7109375" style="8" customWidth="1"/>
    <col min="7" max="7" width="16.5703125" style="108" bestFit="1" customWidth="1"/>
    <col min="8" max="8" width="9.140625" style="108"/>
    <col min="9" max="9" width="9.28515625" style="8" bestFit="1" customWidth="1"/>
    <col min="10" max="10" width="0.85546875" style="12" customWidth="1"/>
    <col min="11" max="11" width="7.28515625" style="72" bestFit="1" customWidth="1"/>
    <col min="12" max="13" width="24.85546875" style="65" bestFit="1" customWidth="1"/>
    <col min="14" max="14" width="9.140625" style="8"/>
    <col min="15" max="15" width="9.140625" style="8" customWidth="1"/>
    <col min="16" max="16" width="0.85546875" style="8" customWidth="1"/>
    <col min="17" max="17" width="0.7109375" style="8" customWidth="1"/>
    <col min="18" max="19" width="9.140625" style="8"/>
    <col min="20" max="20" width="1" style="8" customWidth="1"/>
    <col min="21" max="22" width="9.28515625" style="8" bestFit="1" customWidth="1"/>
    <col min="23" max="23" width="9.140625" style="66"/>
    <col min="24" max="24" width="1.85546875" style="66" customWidth="1"/>
    <col min="25" max="25" width="2" style="66" customWidth="1"/>
    <col min="26" max="26" width="2.5703125" style="8" customWidth="1"/>
    <col min="27" max="27" width="25" style="65" customWidth="1"/>
    <col min="28" max="32" width="6.85546875" style="8" customWidth="1"/>
    <col min="33" max="33" width="1" style="8" customWidth="1"/>
    <col min="34" max="34" width="0.5703125" style="8" customWidth="1"/>
    <col min="35" max="35" width="1.28515625" style="8" customWidth="1"/>
    <col min="36" max="36" width="1.42578125" style="7" customWidth="1"/>
    <col min="37" max="37" width="0.85546875" style="7" customWidth="1"/>
    <col min="38" max="38" width="0.7109375" style="7" customWidth="1"/>
    <col min="39" max="39" width="12.140625" style="8" customWidth="1"/>
    <col min="40" max="40" width="1.85546875" style="7" customWidth="1"/>
    <col min="41" max="41" width="12.140625" style="8" customWidth="1"/>
    <col min="42" max="43" width="8.85546875" style="8" customWidth="1"/>
    <col min="44" max="44" width="0.7109375" style="8" customWidth="1"/>
    <col min="45" max="45" width="8.85546875" style="8" customWidth="1"/>
    <col min="46" max="48" width="1.42578125" style="7" customWidth="1"/>
    <col min="49" max="49" width="22.42578125" style="8" customWidth="1"/>
    <col min="50" max="57" width="1.7109375" style="8" customWidth="1"/>
    <col min="58" max="58" width="17.28515625" style="8" bestFit="1" customWidth="1"/>
    <col min="59" max="59" width="32.140625" style="8" bestFit="1" customWidth="1"/>
    <col min="60" max="60" width="7.28515625" style="8" bestFit="1" customWidth="1"/>
    <col min="61" max="61" width="30" style="8" customWidth="1"/>
    <col min="62" max="62" width="32.28515625" style="8" bestFit="1" customWidth="1"/>
    <col min="63" max="64" width="9.140625" style="8"/>
    <col min="65" max="66" width="0.85546875" style="8" customWidth="1"/>
    <col min="67" max="71" width="9.140625" style="8"/>
    <col min="72" max="72" width="1.5703125" style="7" customWidth="1"/>
    <col min="73" max="73" width="3.140625" style="7" customWidth="1"/>
    <col min="74" max="74" width="3.5703125" style="7" customWidth="1"/>
    <col min="75" max="75" width="18" style="7" bestFit="1" customWidth="1"/>
    <col min="76" max="76" width="4.140625" style="7" bestFit="1" customWidth="1"/>
    <col min="77" max="77" width="5.28515625" style="7" customWidth="1"/>
    <col min="78" max="78" width="11.42578125" style="7" bestFit="1" customWidth="1"/>
    <col min="79" max="79" width="6.140625" style="7" bestFit="1" customWidth="1"/>
    <col min="80" max="80" width="17.85546875" style="7" customWidth="1"/>
    <col min="81" max="81" width="18.42578125" style="7" customWidth="1"/>
    <col min="82" max="82" width="8" style="7" bestFit="1" customWidth="1"/>
    <col min="83" max="83" width="9.140625" style="7"/>
    <col min="84" max="84" width="15.28515625" style="133" bestFit="1" customWidth="1"/>
    <col min="85" max="85" width="24.5703125" style="7" customWidth="1"/>
    <col min="86" max="86" width="9.140625" style="7"/>
    <col min="87" max="124" width="9.140625" style="134"/>
    <col min="125" max="16384" width="9.140625" style="8"/>
  </cols>
  <sheetData>
    <row r="1" spans="1:110" ht="22.5" customHeight="1" x14ac:dyDescent="0.25">
      <c r="A1" s="134"/>
      <c r="B1" s="134"/>
      <c r="C1" s="134"/>
      <c r="D1" s="134"/>
      <c r="E1" s="4"/>
      <c r="F1" s="4"/>
      <c r="G1" s="107"/>
      <c r="H1" s="107"/>
      <c r="I1" s="134"/>
      <c r="K1" s="70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5"/>
      <c r="X1" s="5"/>
      <c r="Y1" s="5"/>
      <c r="Z1" s="134"/>
      <c r="AA1" s="6"/>
      <c r="AB1" s="134"/>
      <c r="AC1" s="134"/>
      <c r="AD1" s="134"/>
      <c r="AE1" s="134"/>
      <c r="AF1" s="134"/>
      <c r="AG1" s="134"/>
      <c r="AH1" s="134"/>
      <c r="AI1" s="134"/>
      <c r="AM1" s="134"/>
      <c r="AO1" s="134"/>
      <c r="AP1" s="134"/>
      <c r="AQ1" s="134"/>
      <c r="AR1" s="134"/>
      <c r="AS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17"/>
      <c r="CH1" s="117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</row>
    <row r="2" spans="1:110" ht="22.5" customHeight="1" x14ac:dyDescent="0.25">
      <c r="A2" s="134"/>
      <c r="B2" s="244" t="s">
        <v>55</v>
      </c>
      <c r="C2" s="245"/>
      <c r="D2" s="245"/>
      <c r="E2" s="4"/>
      <c r="F2" s="4"/>
      <c r="G2" s="107"/>
      <c r="H2" s="107"/>
      <c r="K2" s="71"/>
      <c r="L2" s="67"/>
      <c r="M2" s="68" t="s">
        <v>56</v>
      </c>
      <c r="N2" s="67"/>
      <c r="O2" s="67"/>
      <c r="P2" s="67"/>
      <c r="Q2" s="67"/>
      <c r="R2" s="67"/>
      <c r="S2" s="67"/>
      <c r="T2" s="67"/>
      <c r="U2" s="67"/>
      <c r="V2" s="67"/>
      <c r="W2" s="5"/>
      <c r="X2" s="5"/>
      <c r="Y2" s="5"/>
      <c r="Z2" s="134"/>
      <c r="AA2" s="116"/>
      <c r="AB2" s="115" t="s">
        <v>65</v>
      </c>
      <c r="AC2" s="67"/>
      <c r="AD2" s="67"/>
      <c r="AE2" s="67"/>
      <c r="AF2" s="67"/>
      <c r="AG2" s="67"/>
      <c r="AH2" s="67"/>
      <c r="AI2" s="115"/>
      <c r="AJ2" s="69"/>
      <c r="AK2" s="69"/>
      <c r="AL2" s="69"/>
      <c r="AM2" s="67"/>
      <c r="AN2" s="69"/>
      <c r="AO2" s="67"/>
      <c r="AP2" s="67"/>
      <c r="AQ2" s="115" t="s">
        <v>65</v>
      </c>
      <c r="AR2" s="67"/>
      <c r="AS2" s="67"/>
      <c r="AT2" s="69"/>
      <c r="AU2" s="69"/>
      <c r="AV2" s="69"/>
      <c r="AW2" s="67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68" t="s">
        <v>24</v>
      </c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117"/>
      <c r="CH2" s="117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</row>
    <row r="3" spans="1:110" ht="43.5" customHeight="1" thickBot="1" x14ac:dyDescent="0.3">
      <c r="A3" s="134"/>
      <c r="B3" s="128" t="s">
        <v>58</v>
      </c>
      <c r="C3" s="250" t="s">
        <v>121</v>
      </c>
      <c r="D3" s="251"/>
      <c r="E3" s="4"/>
      <c r="F3" s="4"/>
      <c r="G3" s="107"/>
      <c r="H3" s="107"/>
      <c r="I3" s="134"/>
      <c r="K3" s="70"/>
      <c r="L3" s="6"/>
      <c r="M3" s="6"/>
      <c r="N3" s="134"/>
      <c r="O3" s="134"/>
      <c r="P3" s="134"/>
      <c r="Q3" s="134"/>
      <c r="R3" s="134"/>
      <c r="S3" s="134"/>
      <c r="T3" s="134"/>
      <c r="U3" s="134"/>
      <c r="V3" s="134"/>
      <c r="W3" s="5"/>
      <c r="X3" s="5"/>
      <c r="Y3" s="5"/>
      <c r="Z3" s="134"/>
      <c r="AA3" s="6"/>
      <c r="AB3" s="134"/>
      <c r="AC3" s="134"/>
      <c r="AD3" s="134"/>
      <c r="AE3" s="134"/>
      <c r="AF3" s="134"/>
      <c r="AG3" s="134"/>
      <c r="AH3" s="134"/>
      <c r="AI3" s="134"/>
      <c r="AM3" s="134"/>
      <c r="AO3" s="134"/>
      <c r="AP3" s="134"/>
      <c r="AQ3" s="134"/>
      <c r="AR3" s="134"/>
      <c r="AS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J3" s="134"/>
      <c r="BK3" s="134"/>
      <c r="BL3" s="134"/>
      <c r="BM3" s="134"/>
      <c r="BN3" s="134"/>
      <c r="BO3" s="134"/>
      <c r="BP3" s="134"/>
      <c r="BQ3" s="134" t="s">
        <v>17</v>
      </c>
      <c r="BR3" s="134" t="s">
        <v>17</v>
      </c>
      <c r="BS3" s="134"/>
      <c r="BT3" s="117"/>
      <c r="CH3" s="117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  <c r="DD3" s="110"/>
      <c r="DE3" s="110"/>
      <c r="DF3" s="110"/>
    </row>
    <row r="4" spans="1:110" ht="52.5" customHeight="1" thickBot="1" x14ac:dyDescent="0.25">
      <c r="A4" s="134"/>
      <c r="B4" s="246" t="s">
        <v>55</v>
      </c>
      <c r="C4" s="246"/>
      <c r="D4" s="246"/>
      <c r="E4" s="4"/>
      <c r="F4" s="4"/>
      <c r="G4" s="107"/>
      <c r="H4" s="109"/>
      <c r="I4" s="134"/>
      <c r="K4" s="70"/>
      <c r="L4" s="237" t="s">
        <v>108</v>
      </c>
      <c r="M4" s="238"/>
      <c r="N4" s="247" t="s">
        <v>3</v>
      </c>
      <c r="O4" s="240"/>
      <c r="P4" s="248"/>
      <c r="Q4" s="249"/>
      <c r="R4" s="241" t="s">
        <v>74</v>
      </c>
      <c r="S4" s="242"/>
      <c r="T4" s="10"/>
      <c r="U4" s="231" t="s">
        <v>3</v>
      </c>
      <c r="V4" s="232"/>
      <c r="W4" s="189" t="s">
        <v>20</v>
      </c>
      <c r="X4" s="5"/>
      <c r="Y4" s="11"/>
      <c r="Z4" s="12"/>
      <c r="AA4" s="6"/>
      <c r="AB4" s="233" t="s">
        <v>12</v>
      </c>
      <c r="AC4" s="234"/>
      <c r="AD4" s="234"/>
      <c r="AE4" s="234"/>
      <c r="AF4" s="235"/>
      <c r="AG4" s="227"/>
      <c r="AH4" s="228"/>
      <c r="AI4" s="228"/>
      <c r="AM4" s="134"/>
      <c r="AO4" s="5" t="s">
        <v>27</v>
      </c>
      <c r="AP4" s="236" t="s">
        <v>12</v>
      </c>
      <c r="AQ4" s="236"/>
      <c r="AR4" s="236"/>
      <c r="AS4" s="236"/>
      <c r="AT4" s="133" t="s">
        <v>28</v>
      </c>
      <c r="AU4" s="133" t="s">
        <v>31</v>
      </c>
      <c r="AV4" s="13" t="s">
        <v>16</v>
      </c>
      <c r="AW4" s="134"/>
      <c r="AX4" s="134"/>
      <c r="AY4" s="12"/>
      <c r="AZ4" s="12"/>
      <c r="BA4" s="12"/>
      <c r="BB4" s="12"/>
      <c r="BC4" s="12"/>
      <c r="BD4" s="12"/>
      <c r="BE4" s="12"/>
      <c r="BF4" s="12"/>
      <c r="BG4" s="12"/>
      <c r="BH4" s="196" t="s">
        <v>54</v>
      </c>
      <c r="BI4" s="237" t="s">
        <v>5</v>
      </c>
      <c r="BJ4" s="238"/>
      <c r="BK4" s="239" t="str">
        <f>N4</f>
        <v>Resultado Final</v>
      </c>
      <c r="BL4" s="240"/>
      <c r="BM4" s="217" t="s">
        <v>2</v>
      </c>
      <c r="BN4" s="218"/>
      <c r="BO4" s="221" t="s">
        <v>74</v>
      </c>
      <c r="BP4" s="222"/>
      <c r="BQ4" s="223" t="s">
        <v>3</v>
      </c>
      <c r="BR4" s="224"/>
      <c r="BS4" s="197" t="s">
        <v>20</v>
      </c>
      <c r="BT4" s="117"/>
      <c r="CH4" s="117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</row>
    <row r="5" spans="1:110" ht="22.5" customHeight="1" thickBot="1" x14ac:dyDescent="0.3">
      <c r="A5" s="134" t="s">
        <v>17</v>
      </c>
      <c r="B5" s="1" t="s">
        <v>21</v>
      </c>
      <c r="C5" s="2"/>
      <c r="D5" s="1" t="s">
        <v>22</v>
      </c>
      <c r="E5" s="4"/>
      <c r="F5" s="4"/>
      <c r="G5" s="164" t="s">
        <v>107</v>
      </c>
      <c r="H5" s="165" t="s">
        <v>63</v>
      </c>
      <c r="I5" s="166" t="s">
        <v>57</v>
      </c>
      <c r="J5" s="111" t="s">
        <v>4</v>
      </c>
      <c r="K5" s="163" t="s">
        <v>54</v>
      </c>
      <c r="L5" s="162" t="s">
        <v>64</v>
      </c>
      <c r="M5" s="14" t="s">
        <v>64</v>
      </c>
      <c r="N5" s="15" t="s">
        <v>0</v>
      </c>
      <c r="O5" s="15" t="s">
        <v>1</v>
      </c>
      <c r="P5" s="135" t="s">
        <v>0</v>
      </c>
      <c r="Q5" s="135" t="s">
        <v>1</v>
      </c>
      <c r="R5" s="15" t="s">
        <v>0</v>
      </c>
      <c r="S5" s="15" t="s">
        <v>1</v>
      </c>
      <c r="T5" s="16"/>
      <c r="U5" s="15" t="s">
        <v>0</v>
      </c>
      <c r="V5" s="17" t="s">
        <v>1</v>
      </c>
      <c r="W5" s="188" t="s">
        <v>18</v>
      </c>
      <c r="X5" s="5"/>
      <c r="Y5" s="11"/>
      <c r="Z5" s="12"/>
      <c r="AA5" s="177" t="s">
        <v>21</v>
      </c>
      <c r="AB5" s="18" t="s">
        <v>6</v>
      </c>
      <c r="AC5" s="18" t="s">
        <v>7</v>
      </c>
      <c r="AD5" s="18" t="s">
        <v>8</v>
      </c>
      <c r="AE5" s="18" t="s">
        <v>9</v>
      </c>
      <c r="AF5" s="18" t="s">
        <v>10</v>
      </c>
      <c r="AG5" s="225" t="s">
        <v>19</v>
      </c>
      <c r="AH5" s="226"/>
      <c r="AI5" s="226"/>
      <c r="AJ5" s="122"/>
      <c r="AM5" s="178" t="s">
        <v>11</v>
      </c>
      <c r="AN5" s="13" t="s">
        <v>26</v>
      </c>
      <c r="AO5" s="180" t="s">
        <v>25</v>
      </c>
      <c r="AP5" s="18" t="s">
        <v>13</v>
      </c>
      <c r="AQ5" s="18" t="s">
        <v>14</v>
      </c>
      <c r="AR5" s="19" t="s">
        <v>17</v>
      </c>
      <c r="AS5" s="20" t="s">
        <v>15</v>
      </c>
      <c r="AT5" s="132" t="s">
        <v>28</v>
      </c>
      <c r="AU5" s="133" t="s">
        <v>31</v>
      </c>
      <c r="AV5" s="133" t="s">
        <v>32</v>
      </c>
      <c r="AW5" s="177" t="s">
        <v>21</v>
      </c>
      <c r="AX5" s="134"/>
      <c r="AY5" s="12"/>
      <c r="AZ5" s="12"/>
      <c r="BA5" s="12" t="s">
        <v>29</v>
      </c>
      <c r="BB5" s="12" t="s">
        <v>33</v>
      </c>
      <c r="BC5" s="12" t="s">
        <v>34</v>
      </c>
      <c r="BD5" s="12" t="s">
        <v>30</v>
      </c>
      <c r="BE5" s="12"/>
      <c r="BF5" s="164" t="s">
        <v>107</v>
      </c>
      <c r="BG5" s="165" t="s">
        <v>63</v>
      </c>
      <c r="BH5" s="29" t="s">
        <v>4</v>
      </c>
      <c r="BI5" s="190" t="s">
        <v>105</v>
      </c>
      <c r="BJ5" s="191" t="s">
        <v>106</v>
      </c>
      <c r="BK5" s="22" t="s">
        <v>71</v>
      </c>
      <c r="BL5" s="22" t="s">
        <v>70</v>
      </c>
      <c r="BM5" s="142" t="s">
        <v>0</v>
      </c>
      <c r="BN5" s="142" t="s">
        <v>1</v>
      </c>
      <c r="BO5" s="192" t="s">
        <v>71</v>
      </c>
      <c r="BP5" s="192" t="s">
        <v>72</v>
      </c>
      <c r="BQ5" s="193" t="s">
        <v>0</v>
      </c>
      <c r="BR5" s="194" t="s">
        <v>1</v>
      </c>
      <c r="BS5" s="195" t="s">
        <v>18</v>
      </c>
      <c r="BT5" s="117"/>
      <c r="CF5" s="133" t="s">
        <v>37</v>
      </c>
      <c r="CH5" s="117"/>
      <c r="CI5" s="110"/>
      <c r="CJ5" s="110"/>
      <c r="CK5" s="110"/>
      <c r="CL5" s="110"/>
      <c r="CM5" s="110"/>
      <c r="CN5" s="110"/>
      <c r="CO5" s="110"/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</row>
    <row r="6" spans="1:110" ht="22.5" customHeight="1" thickTop="1" thickBot="1" x14ac:dyDescent="0.3">
      <c r="A6" s="152">
        <v>1</v>
      </c>
      <c r="B6" s="148" t="s">
        <v>73</v>
      </c>
      <c r="C6" s="23"/>
      <c r="D6" s="150" t="s">
        <v>114</v>
      </c>
      <c r="E6" s="153">
        <v>7</v>
      </c>
      <c r="F6" s="4"/>
      <c r="G6" s="130" t="s">
        <v>60</v>
      </c>
      <c r="H6" s="147" t="s">
        <v>75</v>
      </c>
      <c r="I6" s="215">
        <v>1</v>
      </c>
      <c r="J6" s="112">
        <v>1</v>
      </c>
      <c r="K6" s="73">
        <v>1</v>
      </c>
      <c r="L6" s="79" t="str">
        <f>B6</f>
        <v>X</v>
      </c>
      <c r="M6" s="79">
        <f>B7</f>
        <v>0</v>
      </c>
      <c r="N6" s="24"/>
      <c r="O6" s="25"/>
      <c r="P6" s="136"/>
      <c r="Q6" s="137"/>
      <c r="R6" s="26"/>
      <c r="S6" s="25"/>
      <c r="T6" s="27"/>
      <c r="U6" s="28">
        <f t="shared" ref="U6:V35" si="0">SUM(N6,P6,R6)</f>
        <v>0</v>
      </c>
      <c r="V6" s="29">
        <f t="shared" si="0"/>
        <v>0</v>
      </c>
      <c r="W6" s="30" t="str">
        <f>IF(U6=V6,"EMPATE","OK")</f>
        <v>EMPATE</v>
      </c>
      <c r="X6" s="161"/>
      <c r="Y6" s="11"/>
      <c r="Z6" s="12">
        <v>1</v>
      </c>
      <c r="AA6" s="80" t="str">
        <f t="shared" ref="AA6:AA11" si="1">B6</f>
        <v>X</v>
      </c>
      <c r="AB6" s="82" t="str">
        <f>IF(U6&gt;V6,"2","1")</f>
        <v>1</v>
      </c>
      <c r="AC6" s="82" t="str">
        <f>IF(U12&gt;V12,"2","1")</f>
        <v>1</v>
      </c>
      <c r="AD6" s="82" t="str">
        <f>IF(U18&gt;V18,"2","1")</f>
        <v>1</v>
      </c>
      <c r="AE6" s="82" t="str">
        <f>IF(U24&gt;V24,"2","1")</f>
        <v>1</v>
      </c>
      <c r="AF6" s="118" t="str">
        <f>IF(U30&gt;V30,"2","1")</f>
        <v>1</v>
      </c>
      <c r="AG6" s="119"/>
      <c r="AH6" s="119"/>
      <c r="AI6" s="119"/>
      <c r="AJ6" s="123">
        <f t="shared" ref="AJ6:AJ11" si="2">COUNTIF(AB6:AF6,"1")</f>
        <v>5</v>
      </c>
      <c r="AK6" s="31">
        <f t="shared" ref="AK6:AK11" si="3">COUNTIF(AB6:AF6,"2")</f>
        <v>0</v>
      </c>
      <c r="AL6" s="31">
        <f>AK6*2</f>
        <v>0</v>
      </c>
      <c r="AM6" s="179">
        <f>SUM(AG6+AH6+AI6+AJ6+AL6)</f>
        <v>5</v>
      </c>
      <c r="AN6" s="32">
        <f>AM6</f>
        <v>5</v>
      </c>
      <c r="AO6" s="181">
        <f t="shared" ref="AO6:AO11" si="4">RANK(AN6,$AM$6:$AM$11)</f>
        <v>1</v>
      </c>
      <c r="AP6" s="33">
        <f>U6-R6+U12-R12+U18-R18+U24-R24+U30-R30</f>
        <v>0</v>
      </c>
      <c r="AQ6" s="33">
        <f>V6-S6+V12-S12+V18-S18+V24-S24+V30-S30</f>
        <v>0</v>
      </c>
      <c r="AR6" s="34">
        <f>SUM(AP6-AQ6)</f>
        <v>0</v>
      </c>
      <c r="AS6" s="35">
        <f t="shared" ref="AS6:AS11" si="5">AP6-AQ6</f>
        <v>0</v>
      </c>
      <c r="AT6" s="182">
        <f t="shared" ref="AT6:AT11" si="6">(AM6*10^10)+(AS6+50)*(10^6)+(AP6*10)+Z6</f>
        <v>50050000001</v>
      </c>
      <c r="AU6" s="7">
        <f t="shared" ref="AU6:AU11" si="7">LARGE($AT$6:$AT$11,Z6)</f>
        <v>50050000006</v>
      </c>
      <c r="AV6" s="7">
        <f t="shared" ref="AV6:AV11" si="8">MATCH(AU6,$AT$6:$AT$11,0)</f>
        <v>6</v>
      </c>
      <c r="AW6" s="96" t="str">
        <f t="shared" ref="AW6:AW11" si="9">B6</f>
        <v>X</v>
      </c>
      <c r="AX6" s="134"/>
      <c r="AY6" s="12">
        <f t="shared" ref="AY6:AY11" si="10">Z6</f>
        <v>1</v>
      </c>
      <c r="AZ6" s="12" t="str">
        <f t="shared" ref="AZ6:AZ11" si="11">B6</f>
        <v>X</v>
      </c>
      <c r="BA6" s="36">
        <f t="shared" ref="BA6:BA11" si="12">AM6</f>
        <v>5</v>
      </c>
      <c r="BB6" s="12">
        <f>AP6</f>
        <v>0</v>
      </c>
      <c r="BC6" s="12">
        <f>AQ6</f>
        <v>0</v>
      </c>
      <c r="BD6" s="12">
        <f t="shared" ref="BD6:BD11" si="13">AS6</f>
        <v>0</v>
      </c>
      <c r="BE6" s="12"/>
      <c r="BF6" s="184" t="s">
        <v>60</v>
      </c>
      <c r="BG6" s="147" t="s">
        <v>115</v>
      </c>
      <c r="BH6" s="146">
        <v>1</v>
      </c>
      <c r="BI6" s="83">
        <f t="shared" ref="BI6:BI11" si="14">VLOOKUP(AV6,$AY$6:$BD$11,2)</f>
        <v>0</v>
      </c>
      <c r="BJ6" s="84">
        <f t="shared" ref="BJ6:BJ11" si="15">VLOOKUP(AV14,$AY$14:$BD$19,2)</f>
        <v>0</v>
      </c>
      <c r="BK6" s="89" t="s">
        <v>17</v>
      </c>
      <c r="BL6" s="90" t="s">
        <v>17</v>
      </c>
      <c r="BM6" s="143" t="s">
        <v>17</v>
      </c>
      <c r="BN6" s="143" t="s">
        <v>17</v>
      </c>
      <c r="BO6" s="37" t="s">
        <v>17</v>
      </c>
      <c r="BP6" s="92" t="s">
        <v>17</v>
      </c>
      <c r="BQ6" s="38">
        <f t="shared" ref="BQ6:BR11" si="16">SUM(BK6,BM6,BO6)</f>
        <v>0</v>
      </c>
      <c r="BR6" s="29">
        <f t="shared" si="16"/>
        <v>0</v>
      </c>
      <c r="BS6" s="187" t="str">
        <f t="shared" ref="BS6:BS11" si="17">IF(BQ6=BR6,"EMPATE","OK")</f>
        <v>EMPATE</v>
      </c>
      <c r="BT6" s="117"/>
      <c r="BX6" s="7" t="s">
        <v>29</v>
      </c>
      <c r="BY6" s="7" t="s">
        <v>33</v>
      </c>
      <c r="BZ6" s="7" t="s">
        <v>34</v>
      </c>
      <c r="CA6" s="7" t="s">
        <v>30</v>
      </c>
      <c r="CB6" s="7" t="s">
        <v>28</v>
      </c>
      <c r="CC6" s="7" t="s">
        <v>31</v>
      </c>
      <c r="CD6" s="7" t="s">
        <v>36</v>
      </c>
      <c r="CF6" s="133" t="s">
        <v>38</v>
      </c>
      <c r="CG6" s="7">
        <f>VLOOKUP(CD7,$BV$7:$CA$8,2)</f>
        <v>0</v>
      </c>
      <c r="CH6" s="117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  <c r="DD6" s="110"/>
      <c r="DE6" s="110"/>
      <c r="DF6" s="110"/>
    </row>
    <row r="7" spans="1:110" ht="22.5" customHeight="1" thickBot="1" x14ac:dyDescent="0.3">
      <c r="A7" s="152">
        <v>2</v>
      </c>
      <c r="B7" s="149"/>
      <c r="C7" s="23"/>
      <c r="D7" s="151"/>
      <c r="E7" s="153">
        <v>8</v>
      </c>
      <c r="F7" s="4"/>
      <c r="G7" s="130" t="s">
        <v>60</v>
      </c>
      <c r="H7" s="147" t="s">
        <v>76</v>
      </c>
      <c r="I7" s="215"/>
      <c r="J7" s="112">
        <v>2</v>
      </c>
      <c r="K7" s="74">
        <v>2</v>
      </c>
      <c r="L7" s="80">
        <f>B8</f>
        <v>0</v>
      </c>
      <c r="M7" s="80">
        <f>B9</f>
        <v>0</v>
      </c>
      <c r="N7" s="39"/>
      <c r="O7" s="40"/>
      <c r="P7" s="138"/>
      <c r="Q7" s="139"/>
      <c r="R7" s="41"/>
      <c r="S7" s="40"/>
      <c r="T7" s="42"/>
      <c r="U7" s="43">
        <f t="shared" si="0"/>
        <v>0</v>
      </c>
      <c r="V7" s="21">
        <f t="shared" si="0"/>
        <v>0</v>
      </c>
      <c r="W7" s="30" t="str">
        <f>IF(U7=V7,"EMPATE","OK")</f>
        <v>EMPATE</v>
      </c>
      <c r="X7" s="161"/>
      <c r="Y7" s="11"/>
      <c r="Z7" s="12">
        <v>2</v>
      </c>
      <c r="AA7" s="80">
        <f t="shared" si="1"/>
        <v>0</v>
      </c>
      <c r="AB7" s="82" t="str">
        <f>IF(V6&gt;U6,"2","1")</f>
        <v>1</v>
      </c>
      <c r="AC7" s="82" t="str">
        <f>IF(U13&gt;V13,"2","1")</f>
        <v>1</v>
      </c>
      <c r="AD7" s="82" t="str">
        <f>IF(U20&gt;V20,"2","1")</f>
        <v>1</v>
      </c>
      <c r="AE7" s="82" t="str">
        <f>IF(V26&gt;U26,"2","1")</f>
        <v>1</v>
      </c>
      <c r="AF7" s="118" t="str">
        <f>IF(V31&gt;U31,"2","1")</f>
        <v>1</v>
      </c>
      <c r="AG7" s="119"/>
      <c r="AH7" s="119"/>
      <c r="AI7" s="119"/>
      <c r="AJ7" s="123">
        <f t="shared" si="2"/>
        <v>5</v>
      </c>
      <c r="AK7" s="31">
        <f t="shared" si="3"/>
        <v>0</v>
      </c>
      <c r="AL7" s="31">
        <f t="shared" ref="AL7:AL19" si="18">AK7*2</f>
        <v>0</v>
      </c>
      <c r="AM7" s="179">
        <f t="shared" ref="AM7:AM19" si="19">SUM(AG7+AH7+AI7+AJ7+AL7)</f>
        <v>5</v>
      </c>
      <c r="AN7" s="32">
        <f t="shared" ref="AN7:AN19" si="20">AM7</f>
        <v>5</v>
      </c>
      <c r="AO7" s="181">
        <f t="shared" si="4"/>
        <v>1</v>
      </c>
      <c r="AP7" s="44">
        <f>V6-S6+U13-R13+U20-R20+V26-S26+V31-S31</f>
        <v>0</v>
      </c>
      <c r="AQ7" s="44">
        <f>U6-R6+V13-S13+V20-S20+U26-R26+U31-R31</f>
        <v>0</v>
      </c>
      <c r="AR7" s="34">
        <f>SUM(AP7-AQ7)</f>
        <v>0</v>
      </c>
      <c r="AS7" s="35">
        <f t="shared" si="5"/>
        <v>0</v>
      </c>
      <c r="AT7" s="182">
        <f t="shared" si="6"/>
        <v>50050000002</v>
      </c>
      <c r="AU7" s="7">
        <f t="shared" si="7"/>
        <v>50050000005</v>
      </c>
      <c r="AV7" s="7">
        <f t="shared" si="8"/>
        <v>5</v>
      </c>
      <c r="AW7" s="97">
        <f t="shared" si="9"/>
        <v>0</v>
      </c>
      <c r="AX7" s="134"/>
      <c r="AY7" s="12">
        <f t="shared" si="10"/>
        <v>2</v>
      </c>
      <c r="AZ7" s="12">
        <f t="shared" si="11"/>
        <v>0</v>
      </c>
      <c r="BA7" s="36">
        <f t="shared" si="12"/>
        <v>5</v>
      </c>
      <c r="BB7" s="12">
        <f t="shared" ref="BB7:BC11" si="21">AP7</f>
        <v>0</v>
      </c>
      <c r="BC7" s="12">
        <f t="shared" si="21"/>
        <v>0</v>
      </c>
      <c r="BD7" s="12">
        <f t="shared" si="13"/>
        <v>0</v>
      </c>
      <c r="BE7" s="12"/>
      <c r="BF7" s="185" t="s">
        <v>60</v>
      </c>
      <c r="BG7" s="147" t="s">
        <v>116</v>
      </c>
      <c r="BH7" s="146">
        <v>2</v>
      </c>
      <c r="BI7" s="85">
        <f t="shared" si="14"/>
        <v>0</v>
      </c>
      <c r="BJ7" s="86">
        <f t="shared" si="15"/>
        <v>0</v>
      </c>
      <c r="BK7" s="91" t="s">
        <v>17</v>
      </c>
      <c r="BL7" s="37" t="s">
        <v>17</v>
      </c>
      <c r="BM7" s="144" t="s">
        <v>17</v>
      </c>
      <c r="BN7" s="144" t="s">
        <v>17</v>
      </c>
      <c r="BO7" s="37"/>
      <c r="BP7" s="92"/>
      <c r="BQ7" s="45">
        <f t="shared" si="16"/>
        <v>0</v>
      </c>
      <c r="BR7" s="21">
        <f t="shared" si="16"/>
        <v>0</v>
      </c>
      <c r="BS7" s="187" t="str">
        <f t="shared" si="17"/>
        <v>EMPATE</v>
      </c>
      <c r="BT7" s="117"/>
      <c r="BV7" s="7">
        <v>1</v>
      </c>
      <c r="BW7" s="7">
        <f>BI6</f>
        <v>0</v>
      </c>
      <c r="BX7" s="7">
        <f>BQ6</f>
        <v>0</v>
      </c>
      <c r="BY7" s="7">
        <f>BX7</f>
        <v>0</v>
      </c>
      <c r="BZ7" s="7">
        <f>BX8</f>
        <v>0</v>
      </c>
      <c r="CA7" s="7">
        <f>BY7-BZ7</f>
        <v>0</v>
      </c>
      <c r="CB7" s="7">
        <f>(BX7*10^10)+((CA7+50)*10^6)+(BY7*10)+BV7</f>
        <v>50000001</v>
      </c>
      <c r="CC7" s="7">
        <f>LARGE($CB$7:$CB$8,BV7)</f>
        <v>50000002</v>
      </c>
      <c r="CD7" s="7">
        <f>MATCH(CC7,$CB$7:$CB$8,0)</f>
        <v>2</v>
      </c>
      <c r="CF7" s="133" t="s">
        <v>39</v>
      </c>
      <c r="CG7" s="7">
        <f>VLOOKUP(CD8,$BV$7:$CA$8,2)</f>
        <v>0</v>
      </c>
      <c r="CH7" s="117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</row>
    <row r="8" spans="1:110" ht="22.5" customHeight="1" thickBot="1" x14ac:dyDescent="0.3">
      <c r="A8" s="152">
        <v>3</v>
      </c>
      <c r="B8" s="149"/>
      <c r="C8" s="23"/>
      <c r="D8" s="151"/>
      <c r="E8" s="153">
        <v>9</v>
      </c>
      <c r="F8" s="4"/>
      <c r="G8" s="130" t="s">
        <v>60</v>
      </c>
      <c r="H8" s="147" t="s">
        <v>77</v>
      </c>
      <c r="I8" s="215"/>
      <c r="J8" s="112">
        <v>3</v>
      </c>
      <c r="K8" s="74">
        <v>3</v>
      </c>
      <c r="L8" s="80">
        <f>B10</f>
        <v>0</v>
      </c>
      <c r="M8" s="80">
        <f>B11</f>
        <v>0</v>
      </c>
      <c r="N8" s="39"/>
      <c r="O8" s="40"/>
      <c r="P8" s="138"/>
      <c r="Q8" s="139"/>
      <c r="R8" s="41"/>
      <c r="S8" s="40"/>
      <c r="T8" s="42"/>
      <c r="U8" s="43">
        <f t="shared" si="0"/>
        <v>0</v>
      </c>
      <c r="V8" s="21">
        <f t="shared" si="0"/>
        <v>0</v>
      </c>
      <c r="W8" s="30" t="str">
        <f t="shared" ref="W8:W35" si="22">IF(U8=V8,"EMPATE","OK")</f>
        <v>EMPATE</v>
      </c>
      <c r="X8" s="161"/>
      <c r="Y8" s="11"/>
      <c r="Z8" s="12">
        <v>3</v>
      </c>
      <c r="AA8" s="80">
        <f t="shared" si="1"/>
        <v>0</v>
      </c>
      <c r="AB8" s="82" t="str">
        <f>IF(U7&gt;V7,"2","1")</f>
        <v>1</v>
      </c>
      <c r="AC8" s="82" t="str">
        <f>IF(U14&gt;V14,"2","1")</f>
        <v>1</v>
      </c>
      <c r="AD8" s="82" t="str">
        <f>IF(V20&gt;U20,"2","1")</f>
        <v>1</v>
      </c>
      <c r="AE8" s="82" t="str">
        <f>IF(V25&gt;U25,"2","1")</f>
        <v>1</v>
      </c>
      <c r="AF8" s="118" t="str">
        <f>IF(V30&gt;U30,"2","1")</f>
        <v>1</v>
      </c>
      <c r="AG8" s="119"/>
      <c r="AH8" s="119"/>
      <c r="AI8" s="119"/>
      <c r="AJ8" s="123">
        <f t="shared" si="2"/>
        <v>5</v>
      </c>
      <c r="AK8" s="31">
        <f t="shared" si="3"/>
        <v>0</v>
      </c>
      <c r="AL8" s="31">
        <f t="shared" si="18"/>
        <v>0</v>
      </c>
      <c r="AM8" s="179">
        <f t="shared" si="19"/>
        <v>5</v>
      </c>
      <c r="AN8" s="32">
        <f t="shared" si="20"/>
        <v>5</v>
      </c>
      <c r="AO8" s="181">
        <f t="shared" si="4"/>
        <v>1</v>
      </c>
      <c r="AP8" s="44">
        <f>U7-R7+U14-R14+V20-S20+V25-S25+V30-S30</f>
        <v>0</v>
      </c>
      <c r="AQ8" s="44">
        <f>V7-S7+V14-S14+U20-R20+U25-R25+U30-R30</f>
        <v>0</v>
      </c>
      <c r="AR8" s="34">
        <f>SUM(AP8-AQ8)*(-1)</f>
        <v>0</v>
      </c>
      <c r="AS8" s="35">
        <f t="shared" si="5"/>
        <v>0</v>
      </c>
      <c r="AT8" s="182">
        <f t="shared" si="6"/>
        <v>50050000003</v>
      </c>
      <c r="AU8" s="7">
        <f t="shared" si="7"/>
        <v>50050000004</v>
      </c>
      <c r="AV8" s="7">
        <f t="shared" si="8"/>
        <v>4</v>
      </c>
      <c r="AW8" s="97">
        <f t="shared" si="9"/>
        <v>0</v>
      </c>
      <c r="AX8" s="134"/>
      <c r="AY8" s="12">
        <f t="shared" si="10"/>
        <v>3</v>
      </c>
      <c r="AZ8" s="12">
        <f t="shared" si="11"/>
        <v>0</v>
      </c>
      <c r="BA8" s="36">
        <f t="shared" si="12"/>
        <v>5</v>
      </c>
      <c r="BB8" s="12">
        <f t="shared" si="21"/>
        <v>0</v>
      </c>
      <c r="BC8" s="12">
        <f t="shared" si="21"/>
        <v>0</v>
      </c>
      <c r="BD8" s="12">
        <f t="shared" si="13"/>
        <v>0</v>
      </c>
      <c r="BE8" s="12"/>
      <c r="BF8" s="185" t="s">
        <v>60</v>
      </c>
      <c r="BG8" s="147" t="s">
        <v>118</v>
      </c>
      <c r="BH8" s="146">
        <v>3</v>
      </c>
      <c r="BI8" s="85">
        <f t="shared" si="14"/>
        <v>0</v>
      </c>
      <c r="BJ8" s="86">
        <f t="shared" si="15"/>
        <v>0</v>
      </c>
      <c r="BK8" s="91" t="s">
        <v>17</v>
      </c>
      <c r="BL8" s="37" t="s">
        <v>17</v>
      </c>
      <c r="BM8" s="144" t="s">
        <v>17</v>
      </c>
      <c r="BN8" s="144" t="s">
        <v>17</v>
      </c>
      <c r="BO8" s="37"/>
      <c r="BP8" s="92"/>
      <c r="BQ8" s="46">
        <f t="shared" si="16"/>
        <v>0</v>
      </c>
      <c r="BR8" s="21">
        <f t="shared" si="16"/>
        <v>0</v>
      </c>
      <c r="BS8" s="187" t="str">
        <f t="shared" si="17"/>
        <v>EMPATE</v>
      </c>
      <c r="BT8" s="117"/>
      <c r="BV8" s="7">
        <v>2</v>
      </c>
      <c r="BW8" s="7">
        <f>BJ6</f>
        <v>0</v>
      </c>
      <c r="BX8" s="7">
        <f>BR6</f>
        <v>0</v>
      </c>
      <c r="BY8" s="7">
        <f>BX8</f>
        <v>0</v>
      </c>
      <c r="BZ8" s="7">
        <f>BX7</f>
        <v>0</v>
      </c>
      <c r="CA8" s="7">
        <f>BY8-BZ8</f>
        <v>0</v>
      </c>
      <c r="CB8" s="7">
        <f>(BX8*10^10)+((CA8+50)*10^6)+(BY8*10)+BV8</f>
        <v>50000002</v>
      </c>
      <c r="CC8" s="7">
        <f>LARGE($CB$7:$CB$8,BV8)</f>
        <v>50000001</v>
      </c>
      <c r="CD8" s="7">
        <f>MATCH(CC8,$CB$7:$CB$8,0)</f>
        <v>1</v>
      </c>
      <c r="CH8" s="117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</row>
    <row r="9" spans="1:110" ht="22.5" customHeight="1" thickBot="1" x14ac:dyDescent="0.3">
      <c r="A9" s="152">
        <v>4</v>
      </c>
      <c r="B9" s="149"/>
      <c r="C9" s="23"/>
      <c r="D9" s="151"/>
      <c r="E9" s="153">
        <v>10</v>
      </c>
      <c r="F9" s="4"/>
      <c r="G9" s="130" t="s">
        <v>60</v>
      </c>
      <c r="H9" s="147" t="s">
        <v>78</v>
      </c>
      <c r="I9" s="215"/>
      <c r="J9" s="112">
        <v>4</v>
      </c>
      <c r="K9" s="74">
        <v>4</v>
      </c>
      <c r="L9" s="77" t="str">
        <f>D6</f>
        <v>y</v>
      </c>
      <c r="M9" s="77">
        <f>D7</f>
        <v>0</v>
      </c>
      <c r="N9" s="39"/>
      <c r="O9" s="40"/>
      <c r="P9" s="138"/>
      <c r="Q9" s="139"/>
      <c r="R9" s="41"/>
      <c r="S9" s="40"/>
      <c r="T9" s="42"/>
      <c r="U9" s="43">
        <f t="shared" si="0"/>
        <v>0</v>
      </c>
      <c r="V9" s="21">
        <f t="shared" si="0"/>
        <v>0</v>
      </c>
      <c r="W9" s="30" t="str">
        <f t="shared" si="22"/>
        <v>EMPATE</v>
      </c>
      <c r="X9" s="161"/>
      <c r="Y9" s="11"/>
      <c r="Z9" s="12">
        <v>4</v>
      </c>
      <c r="AA9" s="80">
        <f t="shared" si="1"/>
        <v>0</v>
      </c>
      <c r="AB9" s="82" t="str">
        <f>IF(V7&gt;U7,"2","1")</f>
        <v>1</v>
      </c>
      <c r="AC9" s="82" t="str">
        <f>IF(V12&gt;U12,"2","1")</f>
        <v>1</v>
      </c>
      <c r="AD9" s="82" t="str">
        <f>IF(U19&gt;V19,"2","1")</f>
        <v>1</v>
      </c>
      <c r="AE9" s="82" t="str">
        <f>IF(U26&gt;V26,"2","1")</f>
        <v>1</v>
      </c>
      <c r="AF9" s="118" t="str">
        <f>IF(V32&gt;U32,"2","1")</f>
        <v>1</v>
      </c>
      <c r="AG9" s="119"/>
      <c r="AH9" s="119"/>
      <c r="AI9" s="119"/>
      <c r="AJ9" s="123">
        <f t="shared" si="2"/>
        <v>5</v>
      </c>
      <c r="AK9" s="31">
        <f t="shared" si="3"/>
        <v>0</v>
      </c>
      <c r="AL9" s="31">
        <f t="shared" si="18"/>
        <v>0</v>
      </c>
      <c r="AM9" s="179">
        <f t="shared" si="19"/>
        <v>5</v>
      </c>
      <c r="AN9" s="32">
        <f t="shared" si="20"/>
        <v>5</v>
      </c>
      <c r="AO9" s="181">
        <f t="shared" si="4"/>
        <v>1</v>
      </c>
      <c r="AP9" s="44">
        <f>V7-S7+V12-S12+U19-R19+U26-R26+V32-S32</f>
        <v>0</v>
      </c>
      <c r="AQ9" s="44">
        <f>U7-R7+U12-R12+V19-S19+V26-S26+U32-R32</f>
        <v>0</v>
      </c>
      <c r="AR9" s="34">
        <f>SUM(AP9-AQ9)*(-1)</f>
        <v>0</v>
      </c>
      <c r="AS9" s="35">
        <f t="shared" si="5"/>
        <v>0</v>
      </c>
      <c r="AT9" s="182">
        <f t="shared" si="6"/>
        <v>50050000004</v>
      </c>
      <c r="AU9" s="7">
        <f t="shared" si="7"/>
        <v>50050000003</v>
      </c>
      <c r="AV9" s="7">
        <f t="shared" si="8"/>
        <v>3</v>
      </c>
      <c r="AW9" s="97">
        <f t="shared" si="9"/>
        <v>0</v>
      </c>
      <c r="AX9" s="134"/>
      <c r="AY9" s="12">
        <f t="shared" si="10"/>
        <v>4</v>
      </c>
      <c r="AZ9" s="12">
        <f t="shared" si="11"/>
        <v>0</v>
      </c>
      <c r="BA9" s="36">
        <f t="shared" si="12"/>
        <v>5</v>
      </c>
      <c r="BB9" s="12">
        <f t="shared" si="21"/>
        <v>0</v>
      </c>
      <c r="BC9" s="12">
        <f t="shared" si="21"/>
        <v>0</v>
      </c>
      <c r="BD9" s="12">
        <f t="shared" si="13"/>
        <v>0</v>
      </c>
      <c r="BE9" s="12"/>
      <c r="BF9" s="185" t="s">
        <v>60</v>
      </c>
      <c r="BG9" s="147" t="s">
        <v>117</v>
      </c>
      <c r="BH9" s="146">
        <v>4</v>
      </c>
      <c r="BI9" s="85">
        <f t="shared" si="14"/>
        <v>0</v>
      </c>
      <c r="BJ9" s="86">
        <f t="shared" si="15"/>
        <v>0</v>
      </c>
      <c r="BK9" s="91" t="s">
        <v>17</v>
      </c>
      <c r="BL9" s="37" t="s">
        <v>17</v>
      </c>
      <c r="BM9" s="144" t="s">
        <v>17</v>
      </c>
      <c r="BN9" s="144" t="s">
        <v>17</v>
      </c>
      <c r="BO9" s="37"/>
      <c r="BP9" s="92"/>
      <c r="BQ9" s="45">
        <f t="shared" si="16"/>
        <v>0</v>
      </c>
      <c r="BR9" s="21">
        <f t="shared" si="16"/>
        <v>0</v>
      </c>
      <c r="BS9" s="187" t="str">
        <f t="shared" si="17"/>
        <v>EMPATE</v>
      </c>
      <c r="BT9" s="117"/>
      <c r="BZ9" s="7" t="s">
        <v>35</v>
      </c>
      <c r="CA9" s="133">
        <f>SUM(CA7:CA8)</f>
        <v>0</v>
      </c>
      <c r="CH9" s="117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</row>
    <row r="10" spans="1:110" ht="22.5" customHeight="1" thickBot="1" x14ac:dyDescent="0.3">
      <c r="A10" s="152">
        <v>5</v>
      </c>
      <c r="B10" s="149"/>
      <c r="C10" s="23"/>
      <c r="D10" s="151"/>
      <c r="E10" s="153">
        <v>11</v>
      </c>
      <c r="F10" s="4"/>
      <c r="G10" s="130" t="s">
        <v>60</v>
      </c>
      <c r="H10" s="147" t="s">
        <v>79</v>
      </c>
      <c r="I10" s="215"/>
      <c r="J10" s="112">
        <v>5</v>
      </c>
      <c r="K10" s="74">
        <v>5</v>
      </c>
      <c r="L10" s="77">
        <f>D8</f>
        <v>0</v>
      </c>
      <c r="M10" s="77">
        <f>D9</f>
        <v>0</v>
      </c>
      <c r="N10" s="39"/>
      <c r="O10" s="40"/>
      <c r="P10" s="138"/>
      <c r="Q10" s="139"/>
      <c r="R10" s="41"/>
      <c r="S10" s="40"/>
      <c r="T10" s="42"/>
      <c r="U10" s="43">
        <f t="shared" si="0"/>
        <v>0</v>
      </c>
      <c r="V10" s="21">
        <f t="shared" si="0"/>
        <v>0</v>
      </c>
      <c r="W10" s="30" t="str">
        <f t="shared" si="22"/>
        <v>EMPATE</v>
      </c>
      <c r="X10" s="161"/>
      <c r="Y10" s="11"/>
      <c r="Z10" s="12">
        <v>5</v>
      </c>
      <c r="AA10" s="80">
        <f t="shared" si="1"/>
        <v>0</v>
      </c>
      <c r="AB10" s="82" t="str">
        <f>IF(U8&gt;V8,"2","1")</f>
        <v>1</v>
      </c>
      <c r="AC10" s="82" t="str">
        <f>IF(V14&gt;U14,"2","1")</f>
        <v>1</v>
      </c>
      <c r="AD10" s="82" t="str">
        <f>IF(V19&gt;U19,"2","1")</f>
        <v>1</v>
      </c>
      <c r="AE10" s="82" t="str">
        <f>IF(V24&gt;U24,"2","1")</f>
        <v>1</v>
      </c>
      <c r="AF10" s="118" t="str">
        <f>IF(U31&gt;V31,"2","1")</f>
        <v>1</v>
      </c>
      <c r="AG10" s="119"/>
      <c r="AH10" s="119"/>
      <c r="AI10" s="119"/>
      <c r="AJ10" s="123">
        <f t="shared" si="2"/>
        <v>5</v>
      </c>
      <c r="AK10" s="31">
        <f t="shared" si="3"/>
        <v>0</v>
      </c>
      <c r="AL10" s="31">
        <f t="shared" si="18"/>
        <v>0</v>
      </c>
      <c r="AM10" s="179">
        <f t="shared" si="19"/>
        <v>5</v>
      </c>
      <c r="AN10" s="32">
        <f t="shared" si="20"/>
        <v>5</v>
      </c>
      <c r="AO10" s="181">
        <f t="shared" si="4"/>
        <v>1</v>
      </c>
      <c r="AP10" s="44">
        <f>U8-R8+V14-S14+V19-S19+V24-S24+U31-R31</f>
        <v>0</v>
      </c>
      <c r="AQ10" s="44">
        <f>V8-S8+U14-R14+U19-R19+U24-R24+V31-S31</f>
        <v>0</v>
      </c>
      <c r="AR10" s="34">
        <f>SUM(AP10-AQ10)*(-1)</f>
        <v>0</v>
      </c>
      <c r="AS10" s="35">
        <f t="shared" si="5"/>
        <v>0</v>
      </c>
      <c r="AT10" s="182">
        <f t="shared" si="6"/>
        <v>50050000005</v>
      </c>
      <c r="AU10" s="7">
        <f t="shared" si="7"/>
        <v>50050000002</v>
      </c>
      <c r="AV10" s="7">
        <f t="shared" si="8"/>
        <v>2</v>
      </c>
      <c r="AW10" s="97">
        <f t="shared" si="9"/>
        <v>0</v>
      </c>
      <c r="AX10" s="134"/>
      <c r="AY10" s="12">
        <f t="shared" si="10"/>
        <v>5</v>
      </c>
      <c r="AZ10" s="12">
        <f t="shared" si="11"/>
        <v>0</v>
      </c>
      <c r="BA10" s="36">
        <f t="shared" si="12"/>
        <v>5</v>
      </c>
      <c r="BB10" s="12">
        <f t="shared" si="21"/>
        <v>0</v>
      </c>
      <c r="BC10" s="12">
        <f t="shared" si="21"/>
        <v>0</v>
      </c>
      <c r="BD10" s="12">
        <f t="shared" si="13"/>
        <v>0</v>
      </c>
      <c r="BE10" s="12"/>
      <c r="BF10" s="185" t="s">
        <v>60</v>
      </c>
      <c r="BG10" s="147" t="s">
        <v>119</v>
      </c>
      <c r="BH10" s="146">
        <v>5</v>
      </c>
      <c r="BI10" s="85">
        <f t="shared" si="14"/>
        <v>0</v>
      </c>
      <c r="BJ10" s="86">
        <f t="shared" si="15"/>
        <v>0</v>
      </c>
      <c r="BK10" s="91" t="s">
        <v>17</v>
      </c>
      <c r="BL10" s="37" t="s">
        <v>17</v>
      </c>
      <c r="BM10" s="144" t="s">
        <v>17</v>
      </c>
      <c r="BN10" s="144" t="s">
        <v>17</v>
      </c>
      <c r="BO10" s="37"/>
      <c r="BP10" s="92"/>
      <c r="BQ10" s="45">
        <f t="shared" si="16"/>
        <v>0</v>
      </c>
      <c r="BR10" s="21">
        <f t="shared" si="16"/>
        <v>0</v>
      </c>
      <c r="BS10" s="187" t="str">
        <f t="shared" si="17"/>
        <v>EMPATE</v>
      </c>
      <c r="BT10" s="117"/>
      <c r="CH10" s="117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</row>
    <row r="11" spans="1:110" ht="22.5" customHeight="1" thickBot="1" x14ac:dyDescent="0.3">
      <c r="A11" s="152">
        <v>6</v>
      </c>
      <c r="B11" s="149"/>
      <c r="C11" s="23"/>
      <c r="D11" s="151"/>
      <c r="E11" s="153">
        <v>12</v>
      </c>
      <c r="F11" s="4"/>
      <c r="G11" s="131" t="s">
        <v>60</v>
      </c>
      <c r="H11" s="147" t="s">
        <v>80</v>
      </c>
      <c r="I11" s="216"/>
      <c r="J11" s="113">
        <v>6</v>
      </c>
      <c r="K11" s="75">
        <v>6</v>
      </c>
      <c r="L11" s="78">
        <f>D10</f>
        <v>0</v>
      </c>
      <c r="M11" s="78">
        <f>D11</f>
        <v>0</v>
      </c>
      <c r="N11" s="47"/>
      <c r="O11" s="48"/>
      <c r="P11" s="140"/>
      <c r="Q11" s="141"/>
      <c r="R11" s="49"/>
      <c r="S11" s="48"/>
      <c r="T11" s="50"/>
      <c r="U11" s="51">
        <f t="shared" si="0"/>
        <v>0</v>
      </c>
      <c r="V11" s="52">
        <f t="shared" si="0"/>
        <v>0</v>
      </c>
      <c r="W11" s="53" t="str">
        <f t="shared" si="22"/>
        <v>EMPATE</v>
      </c>
      <c r="X11" s="161"/>
      <c r="Y11" s="11"/>
      <c r="Z11" s="12">
        <v>6</v>
      </c>
      <c r="AA11" s="80">
        <f t="shared" si="1"/>
        <v>0</v>
      </c>
      <c r="AB11" s="82" t="str">
        <f>IF(V8&gt;U8,"2","1")</f>
        <v>1</v>
      </c>
      <c r="AC11" s="82" t="str">
        <f>IF(V13&gt;U13,"2","1")</f>
        <v>1</v>
      </c>
      <c r="AD11" s="82" t="str">
        <f>IF(V18&gt;U18,"2","1")</f>
        <v>1</v>
      </c>
      <c r="AE11" s="82" t="str">
        <f>IF(U25&gt;V25,"2","1")</f>
        <v>1</v>
      </c>
      <c r="AF11" s="118" t="str">
        <f>IF(U32&gt;V32,"2","1")</f>
        <v>1</v>
      </c>
      <c r="AG11" s="119"/>
      <c r="AH11" s="119"/>
      <c r="AI11" s="119"/>
      <c r="AJ11" s="123">
        <f t="shared" si="2"/>
        <v>5</v>
      </c>
      <c r="AK11" s="31">
        <f t="shared" si="3"/>
        <v>0</v>
      </c>
      <c r="AL11" s="31">
        <f t="shared" si="18"/>
        <v>0</v>
      </c>
      <c r="AM11" s="179">
        <f t="shared" si="19"/>
        <v>5</v>
      </c>
      <c r="AN11" s="32">
        <f t="shared" si="20"/>
        <v>5</v>
      </c>
      <c r="AO11" s="181">
        <f t="shared" si="4"/>
        <v>1</v>
      </c>
      <c r="AP11" s="44">
        <f>V8-S8+V13-S13+V18-S18+U25-R25+U32-R32</f>
        <v>0</v>
      </c>
      <c r="AQ11" s="44">
        <f>U8-R8+U13-R13+U18-R18+V25-S25+V32-S32</f>
        <v>0</v>
      </c>
      <c r="AR11" s="34">
        <f>SUM(AP11-AQ11)*(-1)</f>
        <v>0</v>
      </c>
      <c r="AS11" s="35">
        <f t="shared" si="5"/>
        <v>0</v>
      </c>
      <c r="AT11" s="182">
        <f t="shared" si="6"/>
        <v>50050000006</v>
      </c>
      <c r="AU11" s="7">
        <f t="shared" si="7"/>
        <v>50050000001</v>
      </c>
      <c r="AV11" s="7">
        <f t="shared" si="8"/>
        <v>1</v>
      </c>
      <c r="AW11" s="98">
        <f t="shared" si="9"/>
        <v>0</v>
      </c>
      <c r="AX11" s="134"/>
      <c r="AY11" s="12">
        <f t="shared" si="10"/>
        <v>6</v>
      </c>
      <c r="AZ11" s="12">
        <f t="shared" si="11"/>
        <v>0</v>
      </c>
      <c r="BA11" s="36">
        <f t="shared" si="12"/>
        <v>5</v>
      </c>
      <c r="BB11" s="12">
        <f t="shared" si="21"/>
        <v>0</v>
      </c>
      <c r="BC11" s="12">
        <f t="shared" si="21"/>
        <v>0</v>
      </c>
      <c r="BD11" s="12">
        <f t="shared" si="13"/>
        <v>0</v>
      </c>
      <c r="BE11" s="12"/>
      <c r="BF11" s="186" t="s">
        <v>60</v>
      </c>
      <c r="BG11" s="147" t="s">
        <v>120</v>
      </c>
      <c r="BH11" s="146">
        <v>6</v>
      </c>
      <c r="BI11" s="87" t="str">
        <f t="shared" si="14"/>
        <v>X</v>
      </c>
      <c r="BJ11" s="88" t="str">
        <f t="shared" si="15"/>
        <v>y</v>
      </c>
      <c r="BK11" s="93" t="s">
        <v>17</v>
      </c>
      <c r="BL11" s="94" t="s">
        <v>17</v>
      </c>
      <c r="BM11" s="145" t="s">
        <v>17</v>
      </c>
      <c r="BN11" s="145" t="s">
        <v>17</v>
      </c>
      <c r="BO11" s="94"/>
      <c r="BP11" s="95"/>
      <c r="BQ11" s="45">
        <f t="shared" si="16"/>
        <v>0</v>
      </c>
      <c r="BR11" s="21">
        <f t="shared" si="16"/>
        <v>0</v>
      </c>
      <c r="BS11" s="187" t="str">
        <f t="shared" si="17"/>
        <v>EMPATE</v>
      </c>
      <c r="BT11" s="117"/>
      <c r="BX11" s="7" t="s">
        <v>29</v>
      </c>
      <c r="BY11" s="7" t="s">
        <v>33</v>
      </c>
      <c r="BZ11" s="7" t="s">
        <v>34</v>
      </c>
      <c r="CA11" s="7" t="s">
        <v>30</v>
      </c>
      <c r="CB11" s="7" t="s">
        <v>28</v>
      </c>
      <c r="CC11" s="7" t="s">
        <v>31</v>
      </c>
      <c r="CD11" s="7" t="s">
        <v>36</v>
      </c>
      <c r="CF11" s="133" t="s">
        <v>40</v>
      </c>
      <c r="CG11" s="7">
        <f>VLOOKUP(CD12,BV12:CA13,2)</f>
        <v>0</v>
      </c>
      <c r="CH11" s="117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</row>
    <row r="12" spans="1:110" ht="22.5" customHeight="1" thickBot="1" x14ac:dyDescent="0.3">
      <c r="A12" s="134"/>
      <c r="B12" s="134"/>
      <c r="C12" s="134"/>
      <c r="D12" s="134" t="s">
        <v>17</v>
      </c>
      <c r="E12" s="4"/>
      <c r="F12" s="4"/>
      <c r="G12" s="129" t="s">
        <v>60</v>
      </c>
      <c r="H12" s="147" t="s">
        <v>81</v>
      </c>
      <c r="I12" s="214">
        <v>2</v>
      </c>
      <c r="J12" s="114">
        <v>7</v>
      </c>
      <c r="K12" s="73">
        <v>1</v>
      </c>
      <c r="L12" s="79" t="str">
        <f>B6</f>
        <v>X</v>
      </c>
      <c r="M12" s="79">
        <f>B9</f>
        <v>0</v>
      </c>
      <c r="N12" s="39"/>
      <c r="O12" s="40"/>
      <c r="P12" s="138"/>
      <c r="Q12" s="139"/>
      <c r="R12" s="41"/>
      <c r="S12" s="40"/>
      <c r="T12" s="27"/>
      <c r="U12" s="28">
        <f t="shared" si="0"/>
        <v>0</v>
      </c>
      <c r="V12" s="29">
        <f t="shared" si="0"/>
        <v>0</v>
      </c>
      <c r="W12" s="30" t="str">
        <f t="shared" si="22"/>
        <v>EMPATE</v>
      </c>
      <c r="X12" s="161"/>
      <c r="Y12" s="11"/>
      <c r="Z12" s="12"/>
      <c r="AA12" s="6"/>
      <c r="AB12" s="134"/>
      <c r="AC12" s="134"/>
      <c r="AD12" s="134"/>
      <c r="AE12" s="134"/>
      <c r="AF12" s="134"/>
      <c r="AG12" s="227"/>
      <c r="AH12" s="228"/>
      <c r="AI12" s="228"/>
      <c r="AJ12" s="123"/>
      <c r="AK12" s="31"/>
      <c r="AL12" s="31"/>
      <c r="AM12" s="36"/>
      <c r="AN12" s="31"/>
      <c r="AO12" s="36"/>
      <c r="AP12" s="229"/>
      <c r="AQ12" s="230"/>
      <c r="AR12" s="134"/>
      <c r="AS12" s="54">
        <f>SUM(AS6:AS11)</f>
        <v>0</v>
      </c>
      <c r="AT12" s="31"/>
      <c r="AU12" s="31"/>
      <c r="AV12" s="31"/>
      <c r="AX12" s="134"/>
      <c r="AY12" s="12"/>
      <c r="AZ12" s="12"/>
      <c r="BA12" s="12"/>
      <c r="BB12" s="12"/>
      <c r="BC12" s="12"/>
      <c r="BD12" s="12"/>
      <c r="BE12" s="12"/>
      <c r="BF12" s="12"/>
      <c r="BG12" s="12"/>
      <c r="BH12" s="134"/>
      <c r="BI12" s="134"/>
      <c r="BJ12" s="134"/>
      <c r="BK12" s="22" t="s">
        <v>71</v>
      </c>
      <c r="BL12" s="22" t="s">
        <v>70</v>
      </c>
      <c r="BM12" s="142" t="s">
        <v>0</v>
      </c>
      <c r="BN12" s="142" t="s">
        <v>1</v>
      </c>
      <c r="BO12" s="22" t="s">
        <v>71</v>
      </c>
      <c r="BP12" s="22" t="s">
        <v>72</v>
      </c>
      <c r="BQ12" s="15" t="s">
        <v>0</v>
      </c>
      <c r="BR12" s="17" t="s">
        <v>1</v>
      </c>
      <c r="BS12" s="134"/>
      <c r="BT12" s="117"/>
      <c r="BV12" s="7">
        <v>1</v>
      </c>
      <c r="BW12" s="7">
        <f>BI7</f>
        <v>0</v>
      </c>
      <c r="BX12" s="7">
        <f>BQ7</f>
        <v>0</v>
      </c>
      <c r="BY12" s="7">
        <f>BX12</f>
        <v>0</v>
      </c>
      <c r="BZ12" s="7">
        <f>BX13</f>
        <v>0</v>
      </c>
      <c r="CA12" s="7">
        <f>BY12-BZ12</f>
        <v>0</v>
      </c>
      <c r="CB12" s="7">
        <f>(BX12*10^10)+((CA12+50)*10^6)+(BY12*10)+BV12</f>
        <v>50000001</v>
      </c>
      <c r="CC12" s="7">
        <f>LARGE($CB$12:$CB$13,BV12)</f>
        <v>50000002</v>
      </c>
      <c r="CD12" s="7">
        <f>MATCH(CC12,$CB$12:$CB$13,0)</f>
        <v>2</v>
      </c>
      <c r="CF12" s="133" t="s">
        <v>41</v>
      </c>
      <c r="CG12" s="7">
        <f>VLOOKUP(CD13,BV12:CA13,2)</f>
        <v>0</v>
      </c>
      <c r="CH12" s="117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</row>
    <row r="13" spans="1:110" ht="22.5" customHeight="1" thickBot="1" x14ac:dyDescent="0.3">
      <c r="A13" s="134"/>
      <c r="B13" s="134"/>
      <c r="C13" s="134"/>
      <c r="D13" s="134"/>
      <c r="E13" s="4"/>
      <c r="F13" s="4"/>
      <c r="G13" s="130" t="s">
        <v>60</v>
      </c>
      <c r="H13" s="147" t="s">
        <v>82</v>
      </c>
      <c r="I13" s="215"/>
      <c r="J13" s="112">
        <v>8</v>
      </c>
      <c r="K13" s="74">
        <v>2</v>
      </c>
      <c r="L13" s="80">
        <f>B7</f>
        <v>0</v>
      </c>
      <c r="M13" s="80">
        <f>B11</f>
        <v>0</v>
      </c>
      <c r="N13" s="39"/>
      <c r="O13" s="40"/>
      <c r="P13" s="138"/>
      <c r="Q13" s="139"/>
      <c r="R13" s="41"/>
      <c r="S13" s="40"/>
      <c r="T13" s="42"/>
      <c r="U13" s="43">
        <f t="shared" si="0"/>
        <v>0</v>
      </c>
      <c r="V13" s="21">
        <f t="shared" si="0"/>
        <v>0</v>
      </c>
      <c r="W13" s="30" t="str">
        <f t="shared" si="22"/>
        <v>EMPATE</v>
      </c>
      <c r="X13" s="161"/>
      <c r="Y13" s="11"/>
      <c r="Z13" s="12"/>
      <c r="AA13" s="177" t="s">
        <v>22</v>
      </c>
      <c r="AB13" s="18" t="s">
        <v>6</v>
      </c>
      <c r="AC13" s="18" t="s">
        <v>7</v>
      </c>
      <c r="AD13" s="18" t="s">
        <v>8</v>
      </c>
      <c r="AE13" s="18" t="s">
        <v>9</v>
      </c>
      <c r="AF13" s="18" t="s">
        <v>10</v>
      </c>
      <c r="AG13" s="225" t="s">
        <v>19</v>
      </c>
      <c r="AH13" s="226"/>
      <c r="AI13" s="226"/>
      <c r="AJ13" s="123"/>
      <c r="AK13" s="31"/>
      <c r="AL13" s="31"/>
      <c r="AM13" s="36"/>
      <c r="AN13" s="31"/>
      <c r="AO13" s="5" t="s">
        <v>27</v>
      </c>
      <c r="AP13" s="18" t="s">
        <v>13</v>
      </c>
      <c r="AQ13" s="18" t="s">
        <v>14</v>
      </c>
      <c r="AR13" s="19" t="s">
        <v>17</v>
      </c>
      <c r="AS13" s="20" t="s">
        <v>15</v>
      </c>
      <c r="AT13" s="183"/>
      <c r="AU13" s="31"/>
      <c r="AV13" s="31"/>
      <c r="AW13" s="177" t="s">
        <v>22</v>
      </c>
      <c r="AX13" s="134"/>
      <c r="AY13" s="12"/>
      <c r="AZ13" s="12"/>
      <c r="BA13" s="12" t="s">
        <v>29</v>
      </c>
      <c r="BB13" s="12" t="s">
        <v>33</v>
      </c>
      <c r="BC13" s="12" t="s">
        <v>34</v>
      </c>
      <c r="BD13" s="12" t="s">
        <v>30</v>
      </c>
      <c r="BE13" s="12"/>
      <c r="BF13" s="12"/>
      <c r="BG13" s="12"/>
      <c r="BH13" s="134"/>
      <c r="BI13" s="134"/>
      <c r="BJ13" s="134"/>
      <c r="BK13" s="219" t="str">
        <f>BK4</f>
        <v>Resultado Final</v>
      </c>
      <c r="BL13" s="219"/>
      <c r="BM13" s="220" t="s">
        <v>2</v>
      </c>
      <c r="BN13" s="220"/>
      <c r="BO13" s="243" t="s">
        <v>66</v>
      </c>
      <c r="BP13" s="243"/>
      <c r="BQ13" s="134" t="s">
        <v>17</v>
      </c>
      <c r="BR13" s="134" t="s">
        <v>17</v>
      </c>
      <c r="BS13" s="134"/>
      <c r="BT13" s="117"/>
      <c r="BV13" s="7">
        <v>2</v>
      </c>
      <c r="BW13" s="7">
        <f>BJ7</f>
        <v>0</v>
      </c>
      <c r="BX13" s="7">
        <f>BR7</f>
        <v>0</v>
      </c>
      <c r="BY13" s="7">
        <f>BX13</f>
        <v>0</v>
      </c>
      <c r="BZ13" s="7">
        <f>BX12</f>
        <v>0</v>
      </c>
      <c r="CA13" s="7">
        <f>BY13-BZ13</f>
        <v>0</v>
      </c>
      <c r="CB13" s="7">
        <f>(BX13*10^10)+((CA13+50)*10^6)+(BY13*10)+BV13</f>
        <v>50000002</v>
      </c>
      <c r="CC13" s="7">
        <f>LARGE($CB$12:$CB$13,BV13)</f>
        <v>50000001</v>
      </c>
      <c r="CD13" s="7">
        <f>MATCH(CC13,$CB$12:$CB$13,0)</f>
        <v>1</v>
      </c>
      <c r="CH13" s="117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</row>
    <row r="14" spans="1:110" ht="22.5" customHeight="1" thickBot="1" x14ac:dyDescent="0.3">
      <c r="A14" s="134"/>
      <c r="B14" s="213" t="s">
        <v>23</v>
      </c>
      <c r="C14" s="213"/>
      <c r="D14" s="213"/>
      <c r="E14" s="4"/>
      <c r="F14" s="4"/>
      <c r="G14" s="130" t="s">
        <v>60</v>
      </c>
      <c r="H14" s="147" t="s">
        <v>83</v>
      </c>
      <c r="I14" s="215"/>
      <c r="J14" s="112">
        <v>9</v>
      </c>
      <c r="K14" s="74">
        <v>3</v>
      </c>
      <c r="L14" s="80">
        <f>B8</f>
        <v>0</v>
      </c>
      <c r="M14" s="80">
        <f>B10</f>
        <v>0</v>
      </c>
      <c r="N14" s="39"/>
      <c r="O14" s="40"/>
      <c r="P14" s="138"/>
      <c r="Q14" s="139"/>
      <c r="R14" s="41"/>
      <c r="S14" s="40"/>
      <c r="T14" s="42"/>
      <c r="U14" s="43">
        <f t="shared" si="0"/>
        <v>0</v>
      </c>
      <c r="V14" s="21">
        <f t="shared" si="0"/>
        <v>0</v>
      </c>
      <c r="W14" s="30" t="str">
        <f t="shared" si="22"/>
        <v>EMPATE</v>
      </c>
      <c r="X14" s="161"/>
      <c r="Y14" s="11"/>
      <c r="Z14" s="12">
        <v>1</v>
      </c>
      <c r="AA14" s="77" t="str">
        <f t="shared" ref="AA14:AA19" si="23">D6</f>
        <v>y</v>
      </c>
      <c r="AB14" s="81" t="str">
        <f>IF(U9&gt;V9,"2","1")</f>
        <v>1</v>
      </c>
      <c r="AC14" s="81" t="str">
        <f>IF(U15&gt;V15,"2","1")</f>
        <v>1</v>
      </c>
      <c r="AD14" s="81" t="str">
        <f>IF(U21&gt;V21,"2","1")</f>
        <v>1</v>
      </c>
      <c r="AE14" s="81" t="str">
        <f>IF(U27&gt;V27,"2","1")</f>
        <v>1</v>
      </c>
      <c r="AF14" s="120" t="str">
        <f>IF(U33&gt;V33,"2","1")</f>
        <v>1</v>
      </c>
      <c r="AG14" s="121"/>
      <c r="AH14" s="121"/>
      <c r="AI14" s="121"/>
      <c r="AJ14" s="123">
        <f t="shared" ref="AJ14:AJ19" si="24">COUNTIF(AB14:AF14,"1")</f>
        <v>5</v>
      </c>
      <c r="AK14" s="31">
        <f t="shared" ref="AK14:AK19" si="25">COUNTIF(AB14:AF14,"2")</f>
        <v>0</v>
      </c>
      <c r="AL14" s="31">
        <f t="shared" si="18"/>
        <v>0</v>
      </c>
      <c r="AM14" s="179">
        <f t="shared" si="19"/>
        <v>5</v>
      </c>
      <c r="AN14" s="32">
        <f t="shared" si="20"/>
        <v>5</v>
      </c>
      <c r="AO14" s="181">
        <f t="shared" ref="AO14:AO19" si="26">RANK(AN14,$AM$14:$AM$19)</f>
        <v>1</v>
      </c>
      <c r="AP14" s="55">
        <f>U9-R9+U15-R15+U21-R21+U27-R27+U33-R33</f>
        <v>0</v>
      </c>
      <c r="AQ14" s="55">
        <f>V9-S9+V15-S15+V21-S21+V27-S27+V33-S33</f>
        <v>0</v>
      </c>
      <c r="AR14" s="56">
        <f t="shared" ref="AR14:AR19" si="27">SUM(AP14-AQ14)*(-1)</f>
        <v>0</v>
      </c>
      <c r="AS14" s="57">
        <f t="shared" ref="AS14:AS19" si="28">AP14-AQ14</f>
        <v>0</v>
      </c>
      <c r="AT14" s="182">
        <f t="shared" ref="AT14:AT19" si="29">(AM14*10^10)+(AS14+50)*(10^6)+(AP14*10)+Z14</f>
        <v>50050000001</v>
      </c>
      <c r="AU14" s="7">
        <f t="shared" ref="AU14:AU19" si="30">LARGE($AT$14:$AT$19,Z14)</f>
        <v>50050000006</v>
      </c>
      <c r="AV14" s="7">
        <f t="shared" ref="AV14:AV19" si="31">MATCH(AU14,$AT$14:$AT$19,0)</f>
        <v>6</v>
      </c>
      <c r="AW14" s="99" t="str">
        <f t="shared" ref="AW14:AW19" si="32">D6</f>
        <v>y</v>
      </c>
      <c r="AX14" s="134"/>
      <c r="AY14" s="12">
        <v>1</v>
      </c>
      <c r="AZ14" s="12" t="str">
        <f t="shared" ref="AZ14:AZ19" si="33">D6</f>
        <v>y</v>
      </c>
      <c r="BA14" s="36">
        <f t="shared" ref="BA14:BA19" si="34">AM14</f>
        <v>5</v>
      </c>
      <c r="BB14" s="12">
        <f>AP14</f>
        <v>0</v>
      </c>
      <c r="BC14" s="12">
        <f>AQ14</f>
        <v>0</v>
      </c>
      <c r="BD14" s="12">
        <f t="shared" ref="BD14:BD19" si="35">AS14</f>
        <v>0</v>
      </c>
      <c r="BE14" s="12"/>
      <c r="BF14" s="12"/>
      <c r="BG14" s="12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17"/>
      <c r="BZ14" s="7" t="s">
        <v>35</v>
      </c>
      <c r="CA14" s="133">
        <f>SUM(CA12:CA13)</f>
        <v>0</v>
      </c>
      <c r="CH14" s="117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</row>
    <row r="15" spans="1:110" ht="22.5" customHeight="1" thickBot="1" x14ac:dyDescent="0.3">
      <c r="A15" s="134"/>
      <c r="B15" s="213"/>
      <c r="C15" s="213"/>
      <c r="D15" s="213"/>
      <c r="E15" s="4"/>
      <c r="F15" s="4"/>
      <c r="G15" s="130" t="s">
        <v>60</v>
      </c>
      <c r="H15" s="147" t="s">
        <v>84</v>
      </c>
      <c r="I15" s="215"/>
      <c r="J15" s="112">
        <v>10</v>
      </c>
      <c r="K15" s="74">
        <v>4</v>
      </c>
      <c r="L15" s="77" t="str">
        <f>D6</f>
        <v>y</v>
      </c>
      <c r="M15" s="77">
        <f>D9</f>
        <v>0</v>
      </c>
      <c r="N15" s="39"/>
      <c r="O15" s="40"/>
      <c r="P15" s="138"/>
      <c r="Q15" s="139"/>
      <c r="R15" s="41"/>
      <c r="S15" s="40"/>
      <c r="T15" s="42"/>
      <c r="U15" s="43">
        <f t="shared" si="0"/>
        <v>0</v>
      </c>
      <c r="V15" s="21">
        <f t="shared" si="0"/>
        <v>0</v>
      </c>
      <c r="W15" s="30" t="str">
        <f t="shared" si="22"/>
        <v>EMPATE</v>
      </c>
      <c r="X15" s="161"/>
      <c r="Y15" s="11"/>
      <c r="Z15" s="12">
        <v>2</v>
      </c>
      <c r="AA15" s="77">
        <f t="shared" si="23"/>
        <v>0</v>
      </c>
      <c r="AB15" s="81" t="str">
        <f>IF(V9&gt;U9,"2","1")</f>
        <v>1</v>
      </c>
      <c r="AC15" s="81" t="str">
        <f>IF(U16&gt;V16,"2","1")</f>
        <v>1</v>
      </c>
      <c r="AD15" s="81" t="str">
        <f>IF(U23&gt;V23,"2","1")</f>
        <v>1</v>
      </c>
      <c r="AE15" s="81" t="str">
        <f>IF(V29&gt;U29,"2","1")</f>
        <v>1</v>
      </c>
      <c r="AF15" s="120" t="str">
        <f>IF(V34&gt;U34,"2","1")</f>
        <v>1</v>
      </c>
      <c r="AG15" s="121"/>
      <c r="AH15" s="121"/>
      <c r="AI15" s="121"/>
      <c r="AJ15" s="123">
        <f t="shared" si="24"/>
        <v>5</v>
      </c>
      <c r="AK15" s="31">
        <f t="shared" si="25"/>
        <v>0</v>
      </c>
      <c r="AL15" s="31">
        <f t="shared" si="18"/>
        <v>0</v>
      </c>
      <c r="AM15" s="179">
        <f t="shared" si="19"/>
        <v>5</v>
      </c>
      <c r="AN15" s="32">
        <f t="shared" si="20"/>
        <v>5</v>
      </c>
      <c r="AO15" s="181">
        <f t="shared" si="26"/>
        <v>1</v>
      </c>
      <c r="AP15" s="55">
        <f>V9-S9+U16-R16+U23-R23+V29-S29+V34-S34</f>
        <v>0</v>
      </c>
      <c r="AQ15" s="55">
        <f>U9-R9+V16-S16+V23-S23+U29-R29+U34-R34</f>
        <v>0</v>
      </c>
      <c r="AR15" s="56">
        <f t="shared" si="27"/>
        <v>0</v>
      </c>
      <c r="AS15" s="57">
        <f t="shared" si="28"/>
        <v>0</v>
      </c>
      <c r="AT15" s="182">
        <f t="shared" si="29"/>
        <v>50050000002</v>
      </c>
      <c r="AU15" s="7">
        <f t="shared" si="30"/>
        <v>50050000005</v>
      </c>
      <c r="AV15" s="7">
        <f t="shared" si="31"/>
        <v>5</v>
      </c>
      <c r="AW15" s="100">
        <f t="shared" si="32"/>
        <v>0</v>
      </c>
      <c r="AX15" s="134"/>
      <c r="AY15" s="12">
        <v>2</v>
      </c>
      <c r="AZ15" s="12">
        <f t="shared" si="33"/>
        <v>0</v>
      </c>
      <c r="BA15" s="36">
        <f t="shared" si="34"/>
        <v>5</v>
      </c>
      <c r="BB15" s="12">
        <f t="shared" ref="BB15:BC19" si="36">AP15</f>
        <v>0</v>
      </c>
      <c r="BC15" s="12">
        <f t="shared" si="36"/>
        <v>0</v>
      </c>
      <c r="BD15" s="12">
        <f t="shared" si="35"/>
        <v>0</v>
      </c>
      <c r="BE15" s="12"/>
      <c r="BF15" s="12"/>
      <c r="BG15" s="12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17"/>
      <c r="CH15" s="117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</row>
    <row r="16" spans="1:110" ht="22.5" customHeight="1" thickBot="1" x14ac:dyDescent="0.3">
      <c r="B16" s="134"/>
      <c r="C16" s="134"/>
      <c r="D16" s="134"/>
      <c r="E16" s="4"/>
      <c r="F16" s="4"/>
      <c r="G16" s="130" t="s">
        <v>60</v>
      </c>
      <c r="H16" s="147" t="s">
        <v>85</v>
      </c>
      <c r="I16" s="215"/>
      <c r="J16" s="112">
        <v>11</v>
      </c>
      <c r="K16" s="74">
        <v>5</v>
      </c>
      <c r="L16" s="77">
        <f>D7</f>
        <v>0</v>
      </c>
      <c r="M16" s="77">
        <f>D11</f>
        <v>0</v>
      </c>
      <c r="N16" s="39"/>
      <c r="O16" s="40"/>
      <c r="P16" s="138"/>
      <c r="Q16" s="139"/>
      <c r="R16" s="41"/>
      <c r="S16" s="40"/>
      <c r="T16" s="42"/>
      <c r="U16" s="43">
        <f t="shared" si="0"/>
        <v>0</v>
      </c>
      <c r="V16" s="21">
        <f t="shared" si="0"/>
        <v>0</v>
      </c>
      <c r="W16" s="30" t="str">
        <f t="shared" si="22"/>
        <v>EMPATE</v>
      </c>
      <c r="X16" s="161"/>
      <c r="Y16" s="11"/>
      <c r="Z16" s="12">
        <v>3</v>
      </c>
      <c r="AA16" s="77">
        <f t="shared" si="23"/>
        <v>0</v>
      </c>
      <c r="AB16" s="81" t="str">
        <f>IF(U10&gt;V10,"2","1")</f>
        <v>1</v>
      </c>
      <c r="AC16" s="81" t="str">
        <f>IF(U17&gt;V17,"2","1")</f>
        <v>1</v>
      </c>
      <c r="AD16" s="81" t="str">
        <f>IF(V23&gt;U23,"2","1")</f>
        <v>1</v>
      </c>
      <c r="AE16" s="81" t="str">
        <f>IF(V28&gt;U28,"2","1")</f>
        <v>1</v>
      </c>
      <c r="AF16" s="120" t="str">
        <f>IF(V33&gt;U33,"2","1")</f>
        <v>1</v>
      </c>
      <c r="AG16" s="121"/>
      <c r="AH16" s="121"/>
      <c r="AI16" s="121"/>
      <c r="AJ16" s="123">
        <f t="shared" si="24"/>
        <v>5</v>
      </c>
      <c r="AK16" s="31">
        <f t="shared" si="25"/>
        <v>0</v>
      </c>
      <c r="AL16" s="31">
        <f t="shared" si="18"/>
        <v>0</v>
      </c>
      <c r="AM16" s="179">
        <f t="shared" si="19"/>
        <v>5</v>
      </c>
      <c r="AN16" s="32">
        <f t="shared" si="20"/>
        <v>5</v>
      </c>
      <c r="AO16" s="181">
        <f t="shared" si="26"/>
        <v>1</v>
      </c>
      <c r="AP16" s="55">
        <f>U10-R10+U17-R17+V23-S23+V28-S28+V33-S33</f>
        <v>0</v>
      </c>
      <c r="AQ16" s="55">
        <f>V10-S10+V17-S17+U23-R23+U28-R28+U33-R33</f>
        <v>0</v>
      </c>
      <c r="AR16" s="56">
        <f t="shared" si="27"/>
        <v>0</v>
      </c>
      <c r="AS16" s="57">
        <f t="shared" si="28"/>
        <v>0</v>
      </c>
      <c r="AT16" s="182">
        <f t="shared" si="29"/>
        <v>50050000003</v>
      </c>
      <c r="AU16" s="7">
        <f t="shared" si="30"/>
        <v>50050000004</v>
      </c>
      <c r="AV16" s="7">
        <f t="shared" si="31"/>
        <v>4</v>
      </c>
      <c r="AW16" s="101">
        <f t="shared" si="32"/>
        <v>0</v>
      </c>
      <c r="AX16" s="134"/>
      <c r="AY16" s="12">
        <v>3</v>
      </c>
      <c r="AZ16" s="12">
        <f t="shared" si="33"/>
        <v>0</v>
      </c>
      <c r="BA16" s="36">
        <f t="shared" si="34"/>
        <v>5</v>
      </c>
      <c r="BB16" s="12">
        <f t="shared" si="36"/>
        <v>0</v>
      </c>
      <c r="BC16" s="12">
        <f t="shared" si="36"/>
        <v>0</v>
      </c>
      <c r="BD16" s="12">
        <f t="shared" si="35"/>
        <v>0</v>
      </c>
      <c r="BE16" s="12"/>
      <c r="BF16" s="12"/>
      <c r="BG16" s="12"/>
      <c r="BH16" s="134"/>
      <c r="BI16" s="58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17"/>
      <c r="BX16" s="7" t="s">
        <v>29</v>
      </c>
      <c r="BY16" s="7" t="s">
        <v>33</v>
      </c>
      <c r="BZ16" s="7" t="s">
        <v>34</v>
      </c>
      <c r="CA16" s="7" t="s">
        <v>30</v>
      </c>
      <c r="CB16" s="7" t="s">
        <v>28</v>
      </c>
      <c r="CC16" s="7" t="s">
        <v>31</v>
      </c>
      <c r="CD16" s="7" t="s">
        <v>36</v>
      </c>
      <c r="CH16" s="117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</row>
    <row r="17" spans="1:110" ht="22.5" customHeight="1" thickBot="1" x14ac:dyDescent="0.3">
      <c r="A17" s="134"/>
      <c r="B17" s="134"/>
      <c r="C17" s="134"/>
      <c r="D17" s="134"/>
      <c r="E17" s="4"/>
      <c r="F17" s="4"/>
      <c r="G17" s="131" t="s">
        <v>60</v>
      </c>
      <c r="H17" s="147" t="s">
        <v>86</v>
      </c>
      <c r="I17" s="216"/>
      <c r="J17" s="113">
        <v>12</v>
      </c>
      <c r="K17" s="75">
        <v>6</v>
      </c>
      <c r="L17" s="78">
        <f>D8</f>
        <v>0</v>
      </c>
      <c r="M17" s="78">
        <f>D10</f>
        <v>0</v>
      </c>
      <c r="N17" s="47"/>
      <c r="O17" s="48"/>
      <c r="P17" s="140"/>
      <c r="Q17" s="141"/>
      <c r="R17" s="49"/>
      <c r="S17" s="48"/>
      <c r="T17" s="50"/>
      <c r="U17" s="51">
        <f t="shared" si="0"/>
        <v>0</v>
      </c>
      <c r="V17" s="59">
        <f t="shared" si="0"/>
        <v>0</v>
      </c>
      <c r="W17" s="53" t="str">
        <f t="shared" si="22"/>
        <v>EMPATE</v>
      </c>
      <c r="X17" s="161"/>
      <c r="Y17" s="11"/>
      <c r="Z17" s="12">
        <v>4</v>
      </c>
      <c r="AA17" s="77">
        <f t="shared" si="23"/>
        <v>0</v>
      </c>
      <c r="AB17" s="81" t="str">
        <f>IF(V10&gt;U10,"2","1")</f>
        <v>1</v>
      </c>
      <c r="AC17" s="81" t="str">
        <f>IF(V15&gt;U15,"2","1")</f>
        <v>1</v>
      </c>
      <c r="AD17" s="81" t="str">
        <f>IF(U22&gt;V22,"2","1")</f>
        <v>1</v>
      </c>
      <c r="AE17" s="81" t="str">
        <f>IF(U29&gt;V29,"2","1")</f>
        <v>1</v>
      </c>
      <c r="AF17" s="120" t="str">
        <f>IF(V35&gt;U35,"2","1")</f>
        <v>1</v>
      </c>
      <c r="AG17" s="121"/>
      <c r="AH17" s="121"/>
      <c r="AI17" s="121"/>
      <c r="AJ17" s="123">
        <f t="shared" si="24"/>
        <v>5</v>
      </c>
      <c r="AK17" s="31">
        <f t="shared" si="25"/>
        <v>0</v>
      </c>
      <c r="AL17" s="31">
        <f t="shared" si="18"/>
        <v>0</v>
      </c>
      <c r="AM17" s="179">
        <f t="shared" si="19"/>
        <v>5</v>
      </c>
      <c r="AN17" s="32">
        <f t="shared" si="20"/>
        <v>5</v>
      </c>
      <c r="AO17" s="181">
        <f t="shared" si="26"/>
        <v>1</v>
      </c>
      <c r="AP17" s="55">
        <f>V10-S10+V15-S15+U22-R22+U29-R29+V35-S35</f>
        <v>0</v>
      </c>
      <c r="AQ17" s="60">
        <f>U10-R10+U15-R15+V22-S22+V29-S29+U35-R35</f>
        <v>0</v>
      </c>
      <c r="AR17" s="56">
        <f t="shared" si="27"/>
        <v>0</v>
      </c>
      <c r="AS17" s="57">
        <f t="shared" si="28"/>
        <v>0</v>
      </c>
      <c r="AT17" s="182">
        <f t="shared" si="29"/>
        <v>50050000004</v>
      </c>
      <c r="AU17" s="7">
        <f t="shared" si="30"/>
        <v>50050000003</v>
      </c>
      <c r="AV17" s="7">
        <f t="shared" si="31"/>
        <v>3</v>
      </c>
      <c r="AW17" s="100">
        <f t="shared" si="32"/>
        <v>0</v>
      </c>
      <c r="AX17" s="134"/>
      <c r="AY17" s="12">
        <v>4</v>
      </c>
      <c r="AZ17" s="12">
        <f t="shared" si="33"/>
        <v>0</v>
      </c>
      <c r="BA17" s="36">
        <f t="shared" si="34"/>
        <v>5</v>
      </c>
      <c r="BB17" s="12">
        <f t="shared" si="36"/>
        <v>0</v>
      </c>
      <c r="BC17" s="12">
        <f t="shared" si="36"/>
        <v>0</v>
      </c>
      <c r="BD17" s="12">
        <f t="shared" si="35"/>
        <v>0</v>
      </c>
      <c r="BE17" s="12"/>
      <c r="BF17" s="12"/>
      <c r="BG17" s="12"/>
      <c r="BH17" s="134"/>
      <c r="BI17" s="58"/>
      <c r="BJ17" s="61" t="s">
        <v>50</v>
      </c>
      <c r="BK17" s="134"/>
      <c r="BL17" s="134"/>
      <c r="BM17" s="134"/>
      <c r="BN17" s="134"/>
      <c r="BO17" s="134"/>
      <c r="BP17" s="134"/>
      <c r="BQ17" s="134"/>
      <c r="BR17" s="134"/>
      <c r="BS17" s="134"/>
      <c r="BT17" s="117"/>
      <c r="BV17" s="7">
        <v>1</v>
      </c>
      <c r="BW17" s="7">
        <f>BI8</f>
        <v>0</v>
      </c>
      <c r="BX17" s="7">
        <f>BQ8</f>
        <v>0</v>
      </c>
      <c r="BY17" s="7">
        <f>BX17</f>
        <v>0</v>
      </c>
      <c r="BZ17" s="7">
        <f>BX18</f>
        <v>0</v>
      </c>
      <c r="CA17" s="7">
        <f>BY17-BZ17</f>
        <v>0</v>
      </c>
      <c r="CB17" s="7">
        <f>(BX17*10^10)+((CA17+50)*10^6)+(BY17*10)+BV17</f>
        <v>50000001</v>
      </c>
      <c r="CC17" s="7">
        <f>LARGE($CB$17:$CB$18,BV17)</f>
        <v>50000002</v>
      </c>
      <c r="CD17" s="7">
        <f>MATCH(CC17,$CB$17:$CB$18,0)</f>
        <v>2</v>
      </c>
      <c r="CF17" s="133" t="s">
        <v>42</v>
      </c>
      <c r="CG17" s="7">
        <f>VLOOKUP(CD17,$BV$17:$CA$18,2)</f>
        <v>0</v>
      </c>
      <c r="CH17" s="117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</row>
    <row r="18" spans="1:110" ht="22.5" customHeight="1" thickBot="1" x14ac:dyDescent="0.3">
      <c r="A18" s="134"/>
      <c r="B18" s="134"/>
      <c r="C18" s="134" t="s">
        <v>113</v>
      </c>
      <c r="D18" s="134"/>
      <c r="E18" s="4"/>
      <c r="F18" s="4"/>
      <c r="G18" s="129" t="s">
        <v>60</v>
      </c>
      <c r="H18" s="147" t="s">
        <v>87</v>
      </c>
      <c r="I18" s="214">
        <v>3</v>
      </c>
      <c r="J18" s="114">
        <v>13</v>
      </c>
      <c r="K18" s="73">
        <v>1</v>
      </c>
      <c r="L18" s="79" t="str">
        <f>B6</f>
        <v>X</v>
      </c>
      <c r="M18" s="79">
        <f>B11</f>
        <v>0</v>
      </c>
      <c r="N18" s="39"/>
      <c r="O18" s="40"/>
      <c r="P18" s="138"/>
      <c r="Q18" s="139"/>
      <c r="R18" s="41"/>
      <c r="S18" s="40"/>
      <c r="T18" s="27"/>
      <c r="U18" s="28">
        <f t="shared" si="0"/>
        <v>0</v>
      </c>
      <c r="V18" s="29">
        <f t="shared" si="0"/>
        <v>0</v>
      </c>
      <c r="W18" s="30" t="str">
        <f t="shared" si="22"/>
        <v>EMPATE</v>
      </c>
      <c r="X18" s="161"/>
      <c r="Y18" s="11"/>
      <c r="Z18" s="12">
        <v>5</v>
      </c>
      <c r="AA18" s="77">
        <f t="shared" si="23"/>
        <v>0</v>
      </c>
      <c r="AB18" s="81" t="str">
        <f>IF(U11&gt;V11,"2","1")</f>
        <v>1</v>
      </c>
      <c r="AC18" s="81" t="str">
        <f>IF(V17&gt;U17,"2","1")</f>
        <v>1</v>
      </c>
      <c r="AD18" s="81" t="str">
        <f>IF(V22&gt;U22,"2","1")</f>
        <v>1</v>
      </c>
      <c r="AE18" s="81" t="str">
        <f>IF(V27&gt;U27,"2","1")</f>
        <v>1</v>
      </c>
      <c r="AF18" s="120" t="str">
        <f>IF(U34&gt;V34,"2","1")</f>
        <v>1</v>
      </c>
      <c r="AG18" s="121"/>
      <c r="AH18" s="121"/>
      <c r="AI18" s="121"/>
      <c r="AJ18" s="123">
        <f t="shared" si="24"/>
        <v>5</v>
      </c>
      <c r="AK18" s="31">
        <f t="shared" si="25"/>
        <v>0</v>
      </c>
      <c r="AL18" s="31">
        <f t="shared" si="18"/>
        <v>0</v>
      </c>
      <c r="AM18" s="179">
        <f t="shared" si="19"/>
        <v>5</v>
      </c>
      <c r="AN18" s="32">
        <f t="shared" si="20"/>
        <v>5</v>
      </c>
      <c r="AO18" s="181">
        <f t="shared" si="26"/>
        <v>1</v>
      </c>
      <c r="AP18" s="55">
        <f>U11-R11+V17-S17+V22-S22+V27-S27+U34-R34</f>
        <v>0</v>
      </c>
      <c r="AQ18" s="55">
        <f>V11-S11+U17-R17+U22-R22+U27-R27+V34-S34</f>
        <v>0</v>
      </c>
      <c r="AR18" s="56">
        <f t="shared" si="27"/>
        <v>0</v>
      </c>
      <c r="AS18" s="57">
        <f t="shared" si="28"/>
        <v>0</v>
      </c>
      <c r="AT18" s="182">
        <f t="shared" si="29"/>
        <v>50050000005</v>
      </c>
      <c r="AU18" s="7">
        <f t="shared" si="30"/>
        <v>50050000002</v>
      </c>
      <c r="AV18" s="7">
        <f t="shared" si="31"/>
        <v>2</v>
      </c>
      <c r="AW18" s="101">
        <f t="shared" si="32"/>
        <v>0</v>
      </c>
      <c r="AX18" s="134"/>
      <c r="AY18" s="12">
        <v>5</v>
      </c>
      <c r="AZ18" s="12">
        <f t="shared" si="33"/>
        <v>0</v>
      </c>
      <c r="BA18" s="36">
        <f t="shared" si="34"/>
        <v>5</v>
      </c>
      <c r="BB18" s="12">
        <f t="shared" si="36"/>
        <v>0</v>
      </c>
      <c r="BC18" s="12">
        <f t="shared" si="36"/>
        <v>0</v>
      </c>
      <c r="BD18" s="12">
        <f t="shared" si="35"/>
        <v>0</v>
      </c>
      <c r="BE18" s="12"/>
      <c r="BF18" s="12"/>
      <c r="BG18" s="12"/>
      <c r="BH18" s="134"/>
      <c r="BI18" s="76" t="s">
        <v>51</v>
      </c>
      <c r="BJ18" s="103" t="s">
        <v>52</v>
      </c>
      <c r="BK18" s="62" t="s">
        <v>53</v>
      </c>
      <c r="BL18" s="134"/>
      <c r="BM18" s="134"/>
      <c r="BN18" s="134"/>
      <c r="BO18" s="134"/>
      <c r="BP18" s="134"/>
      <c r="BQ18" s="134"/>
      <c r="BR18" s="134"/>
      <c r="BS18" s="134"/>
      <c r="BT18" s="117"/>
      <c r="BV18" s="7">
        <v>2</v>
      </c>
      <c r="BW18" s="7">
        <f>BJ8</f>
        <v>0</v>
      </c>
      <c r="BX18" s="7">
        <f>BR8</f>
        <v>0</v>
      </c>
      <c r="BY18" s="7">
        <f>BR8</f>
        <v>0</v>
      </c>
      <c r="BZ18" s="7">
        <f>BQ8</f>
        <v>0</v>
      </c>
      <c r="CA18" s="7">
        <f>BY18-BZ18</f>
        <v>0</v>
      </c>
      <c r="CB18" s="7">
        <f>(BX18*10^10)+((CA18+50)*10^6)+(BY18*10)+BV18</f>
        <v>50000002</v>
      </c>
      <c r="CC18" s="7">
        <f>LARGE($CB$17:$CB$18,BV18)</f>
        <v>50000001</v>
      </c>
      <c r="CD18" s="7">
        <f>MATCH(CC18,$CB$17:$CB$18,0)</f>
        <v>1</v>
      </c>
      <c r="CF18" s="133" t="s">
        <v>43</v>
      </c>
      <c r="CG18" s="7">
        <f>VLOOKUP(CD18,$BV$17:$CA$18,2)</f>
        <v>0</v>
      </c>
      <c r="CH18" s="117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</row>
    <row r="19" spans="1:110" ht="22.5" customHeight="1" thickBot="1" x14ac:dyDescent="0.3">
      <c r="A19" s="134"/>
      <c r="B19" s="134"/>
      <c r="C19" s="159" t="s">
        <v>59</v>
      </c>
      <c r="D19" s="6"/>
      <c r="E19" s="4"/>
      <c r="F19" s="4"/>
      <c r="G19" s="130" t="s">
        <v>60</v>
      </c>
      <c r="H19" s="147" t="s">
        <v>88</v>
      </c>
      <c r="I19" s="215"/>
      <c r="J19" s="112">
        <v>14</v>
      </c>
      <c r="K19" s="74">
        <v>2</v>
      </c>
      <c r="L19" s="80">
        <f>B9</f>
        <v>0</v>
      </c>
      <c r="M19" s="80">
        <f>B10</f>
        <v>0</v>
      </c>
      <c r="N19" s="39"/>
      <c r="O19" s="40"/>
      <c r="P19" s="138"/>
      <c r="Q19" s="139"/>
      <c r="R19" s="41"/>
      <c r="S19" s="40"/>
      <c r="T19" s="42"/>
      <c r="U19" s="43">
        <f t="shared" si="0"/>
        <v>0</v>
      </c>
      <c r="V19" s="21">
        <f t="shared" si="0"/>
        <v>0</v>
      </c>
      <c r="W19" s="30" t="str">
        <f t="shared" si="22"/>
        <v>EMPATE</v>
      </c>
      <c r="X19" s="161"/>
      <c r="Y19" s="11"/>
      <c r="Z19" s="12">
        <v>6</v>
      </c>
      <c r="AA19" s="77">
        <f t="shared" si="23"/>
        <v>0</v>
      </c>
      <c r="AB19" s="81" t="str">
        <f>IF(V11&gt;U11,"2","1")</f>
        <v>1</v>
      </c>
      <c r="AC19" s="81" t="str">
        <f>IF(V16&gt;U16,"2","1")</f>
        <v>1</v>
      </c>
      <c r="AD19" s="81" t="str">
        <f>IF(V21&gt;U21,"2","1")</f>
        <v>1</v>
      </c>
      <c r="AE19" s="81" t="str">
        <f>IF(U28&gt;V28,"2","1")</f>
        <v>1</v>
      </c>
      <c r="AF19" s="120" t="str">
        <f>IF(U35&gt;V35,"2","1")</f>
        <v>1</v>
      </c>
      <c r="AG19" s="121"/>
      <c r="AH19" s="121"/>
      <c r="AI19" s="121"/>
      <c r="AJ19" s="123">
        <f t="shared" si="24"/>
        <v>5</v>
      </c>
      <c r="AK19" s="31">
        <f t="shared" si="25"/>
        <v>0</v>
      </c>
      <c r="AL19" s="31">
        <f t="shared" si="18"/>
        <v>0</v>
      </c>
      <c r="AM19" s="179">
        <f t="shared" si="19"/>
        <v>5</v>
      </c>
      <c r="AN19" s="32">
        <f t="shared" si="20"/>
        <v>5</v>
      </c>
      <c r="AO19" s="181">
        <f t="shared" si="26"/>
        <v>1</v>
      </c>
      <c r="AP19" s="55">
        <f>V11-S11+V16-S16+V21-S21+U28-R28+U35-R35</f>
        <v>0</v>
      </c>
      <c r="AQ19" s="55">
        <f>U11-R11+U16-R16+U21-R21+V28-S28+V35-S35</f>
        <v>0</v>
      </c>
      <c r="AR19" s="56">
        <f t="shared" si="27"/>
        <v>0</v>
      </c>
      <c r="AS19" s="57">
        <f t="shared" si="28"/>
        <v>0</v>
      </c>
      <c r="AT19" s="182">
        <f t="shared" si="29"/>
        <v>50050000006</v>
      </c>
      <c r="AU19" s="7">
        <f t="shared" si="30"/>
        <v>50050000001</v>
      </c>
      <c r="AV19" s="7">
        <f t="shared" si="31"/>
        <v>1</v>
      </c>
      <c r="AW19" s="102">
        <f t="shared" si="32"/>
        <v>0</v>
      </c>
      <c r="AX19" s="134"/>
      <c r="AY19" s="12">
        <v>6</v>
      </c>
      <c r="AZ19" s="12">
        <f t="shared" si="33"/>
        <v>0</v>
      </c>
      <c r="BA19" s="36">
        <f t="shared" si="34"/>
        <v>5</v>
      </c>
      <c r="BB19" s="12">
        <f t="shared" si="36"/>
        <v>0</v>
      </c>
      <c r="BC19" s="12">
        <f t="shared" si="36"/>
        <v>0</v>
      </c>
      <c r="BD19" s="12">
        <f t="shared" si="35"/>
        <v>0</v>
      </c>
      <c r="BE19" s="12"/>
      <c r="BF19" s="12"/>
      <c r="BG19" s="12"/>
      <c r="BH19" s="134"/>
      <c r="BI19" s="76" t="s">
        <v>38</v>
      </c>
      <c r="BJ19" s="104">
        <f>CG6</f>
        <v>0</v>
      </c>
      <c r="BK19" s="105">
        <v>16</v>
      </c>
      <c r="BL19" s="134"/>
      <c r="BM19" s="134"/>
      <c r="BN19" s="134"/>
      <c r="BO19" s="134"/>
      <c r="BP19" s="134"/>
      <c r="BQ19" s="134"/>
      <c r="BR19" s="134"/>
      <c r="BS19" s="134"/>
      <c r="BT19" s="117"/>
      <c r="BZ19" s="7" t="s">
        <v>35</v>
      </c>
      <c r="CA19" s="133">
        <f>SUM(CA17:CA18)</f>
        <v>0</v>
      </c>
      <c r="CH19" s="117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</row>
    <row r="20" spans="1:110" ht="22.5" customHeight="1" thickBot="1" x14ac:dyDescent="0.3">
      <c r="A20" s="134"/>
      <c r="B20" s="134"/>
      <c r="C20" s="134"/>
      <c r="D20" s="134"/>
      <c r="E20" s="4"/>
      <c r="F20" s="4"/>
      <c r="G20" s="130" t="s">
        <v>60</v>
      </c>
      <c r="H20" s="147" t="s">
        <v>89</v>
      </c>
      <c r="I20" s="215"/>
      <c r="J20" s="112">
        <v>15</v>
      </c>
      <c r="K20" s="74">
        <v>3</v>
      </c>
      <c r="L20" s="80">
        <f>B7</f>
        <v>0</v>
      </c>
      <c r="M20" s="80">
        <f>B8</f>
        <v>0</v>
      </c>
      <c r="N20" s="39"/>
      <c r="O20" s="40"/>
      <c r="P20" s="138"/>
      <c r="Q20" s="139"/>
      <c r="R20" s="41"/>
      <c r="S20" s="40"/>
      <c r="T20" s="42"/>
      <c r="U20" s="43">
        <f t="shared" si="0"/>
        <v>0</v>
      </c>
      <c r="V20" s="21">
        <f t="shared" si="0"/>
        <v>0</v>
      </c>
      <c r="W20" s="30" t="str">
        <f t="shared" si="22"/>
        <v>EMPATE</v>
      </c>
      <c r="X20" s="161"/>
      <c r="Y20" s="11"/>
      <c r="Z20" s="12"/>
      <c r="AA20" s="6"/>
      <c r="AB20" s="134"/>
      <c r="AC20" s="134"/>
      <c r="AD20" s="134"/>
      <c r="AE20" s="134"/>
      <c r="AF20" s="134"/>
      <c r="AG20" s="134"/>
      <c r="AH20" s="134"/>
      <c r="AI20" s="134"/>
      <c r="AM20" s="134"/>
      <c r="AO20" s="134"/>
      <c r="AP20" s="134"/>
      <c r="AQ20" s="134"/>
      <c r="AR20" s="134"/>
      <c r="AS20" s="54">
        <f>SUM(AS14:AS19)</f>
        <v>0</v>
      </c>
      <c r="AT20" s="133"/>
      <c r="AU20" s="133"/>
      <c r="AV20" s="133"/>
      <c r="AW20" s="134"/>
      <c r="AX20" s="134"/>
      <c r="AY20" s="12"/>
      <c r="AZ20" s="12"/>
      <c r="BA20" s="12"/>
      <c r="BB20" s="12"/>
      <c r="BC20" s="12"/>
      <c r="BD20" s="12"/>
      <c r="BE20" s="12"/>
      <c r="BF20" s="12"/>
      <c r="BG20" s="12"/>
      <c r="BH20" s="6"/>
      <c r="BI20" s="76" t="s">
        <v>39</v>
      </c>
      <c r="BJ20" s="104">
        <f>CG7</f>
        <v>0</v>
      </c>
      <c r="BK20" s="105">
        <v>14</v>
      </c>
      <c r="BL20" s="134"/>
      <c r="BM20" s="134"/>
      <c r="BN20" s="134"/>
      <c r="BO20" s="134"/>
      <c r="BP20" s="134"/>
      <c r="BQ20" s="134"/>
      <c r="BR20" s="134"/>
      <c r="BS20" s="134"/>
      <c r="BT20" s="117"/>
      <c r="CH20" s="117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</row>
    <row r="21" spans="1:110" ht="22.5" customHeight="1" thickBot="1" x14ac:dyDescent="0.3">
      <c r="A21" s="134"/>
      <c r="B21" s="134"/>
      <c r="C21" s="134"/>
      <c r="D21" s="134"/>
      <c r="E21" s="4"/>
      <c r="F21" s="4"/>
      <c r="G21" s="130" t="s">
        <v>60</v>
      </c>
      <c r="H21" s="147" t="s">
        <v>90</v>
      </c>
      <c r="I21" s="215"/>
      <c r="J21" s="112">
        <v>16</v>
      </c>
      <c r="K21" s="74">
        <v>4</v>
      </c>
      <c r="L21" s="77" t="str">
        <f>D6</f>
        <v>y</v>
      </c>
      <c r="M21" s="77">
        <f>D11</f>
        <v>0</v>
      </c>
      <c r="N21" s="39"/>
      <c r="O21" s="40"/>
      <c r="P21" s="138"/>
      <c r="Q21" s="139"/>
      <c r="R21" s="41"/>
      <c r="S21" s="40"/>
      <c r="T21" s="42"/>
      <c r="U21" s="43">
        <f t="shared" si="0"/>
        <v>0</v>
      </c>
      <c r="V21" s="21">
        <f t="shared" si="0"/>
        <v>0</v>
      </c>
      <c r="W21" s="30" t="str">
        <f t="shared" si="22"/>
        <v>EMPATE</v>
      </c>
      <c r="X21" s="161"/>
      <c r="Y21" s="5"/>
      <c r="Z21" s="134"/>
      <c r="AA21" s="6"/>
      <c r="AB21" s="134"/>
      <c r="AC21" s="134"/>
      <c r="AD21" s="134"/>
      <c r="AE21" s="134"/>
      <c r="AF21" s="134"/>
      <c r="AG21" s="134"/>
      <c r="AH21" s="134"/>
      <c r="AI21" s="134"/>
      <c r="AM21" s="134"/>
      <c r="AO21" s="134"/>
      <c r="AP21" s="134"/>
      <c r="AQ21" s="134"/>
      <c r="AR21" s="134"/>
      <c r="AS21" s="134"/>
      <c r="AW21" s="134"/>
      <c r="AX21" s="134"/>
      <c r="AY21" s="12"/>
      <c r="AZ21" s="12"/>
      <c r="BA21" s="12"/>
      <c r="BB21" s="12"/>
      <c r="BC21" s="12"/>
      <c r="BD21" s="12"/>
      <c r="BE21" s="12"/>
      <c r="BF21" s="12"/>
      <c r="BG21" s="12"/>
      <c r="BH21" s="8" t="s">
        <v>17</v>
      </c>
      <c r="BI21" s="76" t="s">
        <v>40</v>
      </c>
      <c r="BJ21" s="104">
        <f>CG11</f>
        <v>0</v>
      </c>
      <c r="BK21" s="105">
        <v>12</v>
      </c>
      <c r="BL21" s="134"/>
      <c r="BM21" s="134"/>
      <c r="BN21" s="134"/>
      <c r="BO21" s="134"/>
      <c r="BP21" s="134"/>
      <c r="BQ21" s="134"/>
      <c r="BR21" s="134"/>
      <c r="BS21" s="134"/>
      <c r="BT21" s="117"/>
      <c r="BX21" s="7" t="s">
        <v>29</v>
      </c>
      <c r="BY21" s="7" t="s">
        <v>33</v>
      </c>
      <c r="BZ21" s="7" t="s">
        <v>34</v>
      </c>
      <c r="CA21" s="7" t="s">
        <v>30</v>
      </c>
      <c r="CB21" s="7" t="s">
        <v>28</v>
      </c>
      <c r="CC21" s="7" t="s">
        <v>31</v>
      </c>
      <c r="CD21" s="7" t="s">
        <v>36</v>
      </c>
      <c r="CH21" s="117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</row>
    <row r="22" spans="1:110" ht="22.5" customHeight="1" thickBot="1" x14ac:dyDescent="0.3">
      <c r="A22" s="134"/>
      <c r="B22" s="6" t="s">
        <v>112</v>
      </c>
      <c r="C22" s="110"/>
      <c r="D22" s="110"/>
      <c r="E22" s="4"/>
      <c r="F22" s="4"/>
      <c r="G22" s="130" t="s">
        <v>60</v>
      </c>
      <c r="H22" s="147" t="s">
        <v>91</v>
      </c>
      <c r="I22" s="215"/>
      <c r="J22" s="112">
        <v>17</v>
      </c>
      <c r="K22" s="74">
        <v>5</v>
      </c>
      <c r="L22" s="77">
        <f>D9</f>
        <v>0</v>
      </c>
      <c r="M22" s="77">
        <f>D10</f>
        <v>0</v>
      </c>
      <c r="N22" s="39"/>
      <c r="O22" s="40"/>
      <c r="P22" s="138"/>
      <c r="Q22" s="139"/>
      <c r="R22" s="41"/>
      <c r="S22" s="40"/>
      <c r="T22" s="42"/>
      <c r="U22" s="43">
        <f t="shared" si="0"/>
        <v>0</v>
      </c>
      <c r="V22" s="21">
        <f t="shared" si="0"/>
        <v>0</v>
      </c>
      <c r="W22" s="30" t="str">
        <f t="shared" si="22"/>
        <v>EMPATE</v>
      </c>
      <c r="X22" s="161"/>
      <c r="Y22" s="5"/>
      <c r="Z22" s="134"/>
      <c r="AA22" s="6"/>
      <c r="AB22" s="134"/>
      <c r="AC22" s="134"/>
      <c r="AD22" s="134" t="s">
        <v>17</v>
      </c>
      <c r="AE22" s="134"/>
      <c r="AF22" s="134"/>
      <c r="AG22" s="134"/>
      <c r="AH22" s="134"/>
      <c r="AI22" s="134"/>
      <c r="AM22" s="134"/>
      <c r="AO22" s="134"/>
      <c r="AP22" s="134"/>
      <c r="AQ22" s="134"/>
      <c r="AR22" s="134"/>
      <c r="AS22" s="134"/>
      <c r="AW22" s="134"/>
      <c r="AX22" s="134"/>
      <c r="AY22" s="12"/>
      <c r="AZ22" s="12"/>
      <c r="BA22" s="12"/>
      <c r="BB22" s="12"/>
      <c r="BC22" s="12"/>
      <c r="BD22" s="12"/>
      <c r="BE22" s="12"/>
      <c r="BF22" s="12"/>
      <c r="BG22" s="12"/>
      <c r="BH22" s="6"/>
      <c r="BI22" s="76" t="s">
        <v>41</v>
      </c>
      <c r="BJ22" s="104">
        <f>CG12</f>
        <v>0</v>
      </c>
      <c r="BK22" s="105">
        <v>10</v>
      </c>
      <c r="BL22" s="134"/>
      <c r="BM22" s="134"/>
      <c r="BN22" s="134"/>
      <c r="BO22" s="134"/>
      <c r="BP22" s="134"/>
      <c r="BQ22" s="134"/>
      <c r="BR22" s="134"/>
      <c r="BS22" s="134"/>
      <c r="BT22" s="117"/>
      <c r="BV22" s="7">
        <v>1</v>
      </c>
      <c r="BW22" s="7">
        <f>BI9</f>
        <v>0</v>
      </c>
      <c r="BX22" s="7">
        <f>BQ9</f>
        <v>0</v>
      </c>
      <c r="BY22" s="7">
        <f>BX22</f>
        <v>0</v>
      </c>
      <c r="BZ22" s="7">
        <f>BX23</f>
        <v>0</v>
      </c>
      <c r="CA22" s="7">
        <f>BY22-BZ22</f>
        <v>0</v>
      </c>
      <c r="CB22" s="7">
        <f>(BX22*10^10)+((CA22+50)*10^6)+(BY22*10)+BV22</f>
        <v>50000001</v>
      </c>
      <c r="CC22" s="7">
        <f>LARGE($CB$22:$CB$23,BV22)</f>
        <v>50000002</v>
      </c>
      <c r="CD22" s="7">
        <f>MATCH(CC22,$CB$22:$CB$23,0)</f>
        <v>2</v>
      </c>
      <c r="CF22" s="133" t="s">
        <v>44</v>
      </c>
      <c r="CG22" s="7">
        <f>VLOOKUP(CD22,$BV$22:$CA$23,2)</f>
        <v>0</v>
      </c>
      <c r="CH22" s="117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</row>
    <row r="23" spans="1:110" ht="22.5" customHeight="1" thickBot="1" x14ac:dyDescent="0.3">
      <c r="A23" s="134"/>
      <c r="B23" s="157" t="s">
        <v>109</v>
      </c>
      <c r="C23" s="158"/>
      <c r="D23" s="158"/>
      <c r="E23" s="4"/>
      <c r="F23" s="4"/>
      <c r="G23" s="131" t="s">
        <v>60</v>
      </c>
      <c r="H23" s="147" t="s">
        <v>92</v>
      </c>
      <c r="I23" s="216"/>
      <c r="J23" s="113">
        <v>18</v>
      </c>
      <c r="K23" s="75">
        <v>6</v>
      </c>
      <c r="L23" s="78">
        <f>D7</f>
        <v>0</v>
      </c>
      <c r="M23" s="78">
        <f>D8</f>
        <v>0</v>
      </c>
      <c r="N23" s="47"/>
      <c r="O23" s="48"/>
      <c r="P23" s="140"/>
      <c r="Q23" s="141"/>
      <c r="R23" s="49"/>
      <c r="S23" s="48"/>
      <c r="T23" s="50"/>
      <c r="U23" s="51">
        <f t="shared" si="0"/>
        <v>0</v>
      </c>
      <c r="V23" s="59">
        <f t="shared" si="0"/>
        <v>0</v>
      </c>
      <c r="W23" s="53" t="str">
        <f t="shared" si="22"/>
        <v>EMPATE</v>
      </c>
      <c r="X23" s="161"/>
      <c r="Y23" s="5"/>
      <c r="Z23" s="134"/>
      <c r="AA23" s="6"/>
      <c r="AB23" s="134"/>
      <c r="AC23" s="134"/>
      <c r="AD23" s="134"/>
      <c r="AE23" s="134"/>
      <c r="AF23" s="134"/>
      <c r="AG23" s="134"/>
      <c r="AH23" s="134"/>
      <c r="AI23" s="134"/>
      <c r="AM23" s="134"/>
      <c r="AO23" s="134"/>
      <c r="AP23" s="134"/>
      <c r="AQ23" s="134"/>
      <c r="AR23" s="134"/>
      <c r="AS23" s="134"/>
      <c r="AW23" s="134"/>
      <c r="AX23" s="134"/>
      <c r="AY23" s="12"/>
      <c r="AZ23" s="12"/>
      <c r="BA23" s="12"/>
      <c r="BB23" s="12"/>
      <c r="BC23" s="12"/>
      <c r="BD23" s="12"/>
      <c r="BE23" s="12"/>
      <c r="BF23" s="12"/>
      <c r="BG23" s="12"/>
      <c r="BH23" s="6"/>
      <c r="BI23" s="76" t="s">
        <v>42</v>
      </c>
      <c r="BJ23" s="104">
        <f>CG17</f>
        <v>0</v>
      </c>
      <c r="BK23" s="105">
        <v>8</v>
      </c>
      <c r="BL23" s="134"/>
      <c r="BM23" s="134"/>
      <c r="BN23" s="134"/>
      <c r="BO23" s="134"/>
      <c r="BP23" s="134"/>
      <c r="BQ23" s="134"/>
      <c r="BR23" s="134"/>
      <c r="BS23" s="134"/>
      <c r="BT23" s="117"/>
      <c r="BV23" s="7">
        <v>2</v>
      </c>
      <c r="BW23" s="7">
        <f>BJ9</f>
        <v>0</v>
      </c>
      <c r="BX23" s="7">
        <f>BR9</f>
        <v>0</v>
      </c>
      <c r="BY23" s="7">
        <f>BX23</f>
        <v>0</v>
      </c>
      <c r="BZ23" s="7">
        <f>BX22</f>
        <v>0</v>
      </c>
      <c r="CA23" s="7">
        <f>BY23-BZ23</f>
        <v>0</v>
      </c>
      <c r="CB23" s="7">
        <f>(BX23*10^10)+((CA23+50)*10^6)+(BY23*10)+BV23</f>
        <v>50000002</v>
      </c>
      <c r="CC23" s="7">
        <f>LARGE($CB$22:$CB$23,BV23)</f>
        <v>50000001</v>
      </c>
      <c r="CD23" s="7">
        <f>MATCH(CC23,$CB$22:$CB$23,0)</f>
        <v>1</v>
      </c>
      <c r="CF23" s="133" t="s">
        <v>45</v>
      </c>
      <c r="CG23" s="7">
        <f>VLOOKUP(CD23,$BV$22:$CA$23,2)</f>
        <v>0</v>
      </c>
      <c r="CH23" s="117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</row>
    <row r="24" spans="1:110" ht="22.5" customHeight="1" thickBot="1" x14ac:dyDescent="0.3">
      <c r="A24" s="134"/>
      <c r="B24" s="157" t="s">
        <v>110</v>
      </c>
      <c r="C24" s="157"/>
      <c r="D24" s="158"/>
      <c r="E24" s="4"/>
      <c r="F24" s="4"/>
      <c r="G24" s="129" t="s">
        <v>60</v>
      </c>
      <c r="H24" s="147" t="s">
        <v>93</v>
      </c>
      <c r="I24" s="214">
        <v>4</v>
      </c>
      <c r="J24" s="114">
        <v>19</v>
      </c>
      <c r="K24" s="73">
        <v>1</v>
      </c>
      <c r="L24" s="79" t="str">
        <f>B6</f>
        <v>X</v>
      </c>
      <c r="M24" s="79">
        <f>B10</f>
        <v>0</v>
      </c>
      <c r="N24" s="39"/>
      <c r="O24" s="40"/>
      <c r="P24" s="138"/>
      <c r="Q24" s="139"/>
      <c r="R24" s="41"/>
      <c r="S24" s="40"/>
      <c r="T24" s="27"/>
      <c r="U24" s="28">
        <f t="shared" si="0"/>
        <v>0</v>
      </c>
      <c r="V24" s="29">
        <f t="shared" si="0"/>
        <v>0</v>
      </c>
      <c r="W24" s="30" t="str">
        <f t="shared" si="22"/>
        <v>EMPATE</v>
      </c>
      <c r="X24" s="161"/>
      <c r="Y24" s="5"/>
      <c r="Z24" s="134"/>
      <c r="AA24" s="6"/>
      <c r="AB24" s="134"/>
      <c r="AC24" s="134"/>
      <c r="AD24" s="134" t="s">
        <v>17</v>
      </c>
      <c r="AE24" s="134"/>
      <c r="AF24" s="134"/>
      <c r="AG24" s="134"/>
      <c r="AH24" s="134"/>
      <c r="AI24" s="134"/>
      <c r="AM24" s="67"/>
      <c r="AN24" s="69"/>
      <c r="AO24" s="67"/>
      <c r="AP24" s="160" t="s">
        <v>69</v>
      </c>
      <c r="AQ24" s="67"/>
      <c r="AR24" s="67"/>
      <c r="AS24" s="67"/>
      <c r="AT24" s="69"/>
      <c r="AU24" s="69"/>
      <c r="AV24" s="69"/>
      <c r="AW24" s="67"/>
      <c r="AX24" s="134"/>
      <c r="AY24" s="12"/>
      <c r="AZ24" s="12"/>
      <c r="BA24" s="12"/>
      <c r="BB24" s="12"/>
      <c r="BC24" s="12"/>
      <c r="BD24" s="12"/>
      <c r="BE24" s="12"/>
      <c r="BF24" s="12"/>
      <c r="BG24" s="12"/>
      <c r="BH24" s="6"/>
      <c r="BI24" s="76" t="s">
        <v>43</v>
      </c>
      <c r="BJ24" s="104">
        <f>CG18</f>
        <v>0</v>
      </c>
      <c r="BK24" s="105">
        <v>7</v>
      </c>
      <c r="BL24" s="134"/>
      <c r="BM24" s="134"/>
      <c r="BN24" s="134"/>
      <c r="BO24" s="134"/>
      <c r="BP24" s="134"/>
      <c r="BQ24" s="134"/>
      <c r="BR24" s="134"/>
      <c r="BS24" s="134"/>
      <c r="BT24" s="117"/>
      <c r="BZ24" s="7" t="s">
        <v>35</v>
      </c>
      <c r="CA24" s="133">
        <f>SUM(CA22:CA23)</f>
        <v>0</v>
      </c>
      <c r="CH24" s="117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</row>
    <row r="25" spans="1:110" ht="22.5" customHeight="1" thickBot="1" x14ac:dyDescent="0.3">
      <c r="A25" s="134"/>
      <c r="B25" s="157" t="s">
        <v>111</v>
      </c>
      <c r="C25" s="158"/>
      <c r="D25" s="158"/>
      <c r="E25" s="4"/>
      <c r="F25" s="4"/>
      <c r="G25" s="130" t="s">
        <v>60</v>
      </c>
      <c r="H25" s="147" t="s">
        <v>94</v>
      </c>
      <c r="I25" s="215"/>
      <c r="J25" s="112">
        <v>20</v>
      </c>
      <c r="K25" s="74">
        <v>2</v>
      </c>
      <c r="L25" s="80">
        <f>B11</f>
        <v>0</v>
      </c>
      <c r="M25" s="80">
        <f>B8</f>
        <v>0</v>
      </c>
      <c r="N25" s="39"/>
      <c r="O25" s="40"/>
      <c r="P25" s="138"/>
      <c r="Q25" s="139"/>
      <c r="R25" s="41"/>
      <c r="S25" s="40"/>
      <c r="T25" s="42"/>
      <c r="U25" s="43">
        <f t="shared" si="0"/>
        <v>0</v>
      </c>
      <c r="V25" s="21">
        <f t="shared" si="0"/>
        <v>0</v>
      </c>
      <c r="W25" s="30" t="str">
        <f t="shared" si="22"/>
        <v>EMPATE</v>
      </c>
      <c r="X25" s="161"/>
      <c r="Y25" s="5"/>
      <c r="Z25" s="134"/>
      <c r="AA25" s="6"/>
      <c r="AB25" s="134"/>
      <c r="AC25" s="134"/>
      <c r="AD25" s="134"/>
      <c r="AE25" s="134"/>
      <c r="AF25" s="134"/>
      <c r="AG25" s="134"/>
      <c r="AH25" s="134"/>
      <c r="AI25" s="134"/>
      <c r="AM25" s="67"/>
      <c r="AN25" s="69"/>
      <c r="AO25" s="67"/>
      <c r="AP25" s="67" t="s">
        <v>67</v>
      </c>
      <c r="AQ25" s="67"/>
      <c r="AR25" s="67"/>
      <c r="AS25" s="67"/>
      <c r="AT25" s="69"/>
      <c r="AU25" s="69"/>
      <c r="AV25" s="69"/>
      <c r="AW25" s="67"/>
      <c r="AX25" s="134"/>
      <c r="AY25" s="134"/>
      <c r="AZ25" s="134"/>
      <c r="BA25" s="134"/>
      <c r="BB25" s="134"/>
      <c r="BC25" s="134"/>
      <c r="BD25" s="134"/>
      <c r="BE25" s="134"/>
      <c r="BG25" s="134"/>
      <c r="BH25" s="134"/>
      <c r="BI25" s="76" t="s">
        <v>44</v>
      </c>
      <c r="BJ25" s="104">
        <f>CG22</f>
        <v>0</v>
      </c>
      <c r="BK25" s="105">
        <v>6</v>
      </c>
      <c r="BL25" s="134"/>
      <c r="BM25" s="134"/>
      <c r="BN25" s="134"/>
      <c r="BO25" s="134"/>
      <c r="BP25" s="134"/>
      <c r="BQ25" s="134"/>
      <c r="BR25" s="134"/>
      <c r="BS25" s="134"/>
      <c r="BT25" s="117"/>
      <c r="CH25" s="117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</row>
    <row r="26" spans="1:110" ht="22.5" customHeight="1" thickBot="1" x14ac:dyDescent="0.3">
      <c r="A26" s="134"/>
      <c r="B26" s="110"/>
      <c r="C26" s="110"/>
      <c r="D26" s="110"/>
      <c r="E26" s="4"/>
      <c r="F26" s="4"/>
      <c r="G26" s="130" t="s">
        <v>60</v>
      </c>
      <c r="H26" s="147" t="s">
        <v>95</v>
      </c>
      <c r="I26" s="215"/>
      <c r="J26" s="112">
        <v>21</v>
      </c>
      <c r="K26" s="74">
        <v>3</v>
      </c>
      <c r="L26" s="80">
        <f>B9</f>
        <v>0</v>
      </c>
      <c r="M26" s="80">
        <f>B7</f>
        <v>0</v>
      </c>
      <c r="N26" s="39"/>
      <c r="O26" s="40"/>
      <c r="P26" s="138"/>
      <c r="Q26" s="139"/>
      <c r="R26" s="41"/>
      <c r="S26" s="40"/>
      <c r="T26" s="42"/>
      <c r="U26" s="43">
        <f t="shared" si="0"/>
        <v>0</v>
      </c>
      <c r="V26" s="21">
        <f t="shared" si="0"/>
        <v>0</v>
      </c>
      <c r="W26" s="30" t="str">
        <f t="shared" si="22"/>
        <v>EMPATE</v>
      </c>
      <c r="X26" s="161"/>
      <c r="Y26" s="5"/>
      <c r="Z26" s="134"/>
      <c r="AB26" s="6"/>
      <c r="AD26" s="134"/>
      <c r="AE26" s="134"/>
      <c r="AF26" s="134"/>
      <c r="AG26" s="134"/>
      <c r="AH26" s="134"/>
      <c r="AI26" s="134"/>
      <c r="AM26" s="67"/>
      <c r="AN26" s="69"/>
      <c r="AO26" s="67"/>
      <c r="AP26" s="67" t="s">
        <v>68</v>
      </c>
      <c r="AQ26" s="67"/>
      <c r="AR26" s="67"/>
      <c r="AS26" s="67"/>
      <c r="AT26" s="69"/>
      <c r="AU26" s="69"/>
      <c r="AV26" s="69"/>
      <c r="AW26" s="67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76" t="s">
        <v>45</v>
      </c>
      <c r="BJ26" s="104">
        <f>CG23</f>
        <v>0</v>
      </c>
      <c r="BK26" s="105">
        <v>5</v>
      </c>
      <c r="BL26" s="134"/>
      <c r="BM26" s="134"/>
      <c r="BN26" s="134"/>
      <c r="BO26" s="134"/>
      <c r="BP26" s="134"/>
      <c r="BQ26" s="134"/>
      <c r="BR26" s="134"/>
      <c r="BS26" s="134"/>
      <c r="BT26" s="117"/>
      <c r="BX26" s="7" t="s">
        <v>29</v>
      </c>
      <c r="BY26" s="7" t="s">
        <v>33</v>
      </c>
      <c r="BZ26" s="7" t="s">
        <v>34</v>
      </c>
      <c r="CA26" s="7" t="s">
        <v>30</v>
      </c>
      <c r="CB26" s="7" t="s">
        <v>28</v>
      </c>
      <c r="CC26" s="7" t="s">
        <v>31</v>
      </c>
      <c r="CD26" s="7" t="s">
        <v>36</v>
      </c>
      <c r="CH26" s="117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</row>
    <row r="27" spans="1:110" ht="22.5" customHeight="1" thickBot="1" x14ac:dyDescent="0.3">
      <c r="A27" s="134"/>
      <c r="B27" s="155"/>
      <c r="C27" s="155"/>
      <c r="D27" s="155"/>
      <c r="E27" s="4"/>
      <c r="F27" s="4"/>
      <c r="G27" s="130" t="s">
        <v>60</v>
      </c>
      <c r="H27" s="147" t="s">
        <v>96</v>
      </c>
      <c r="I27" s="215"/>
      <c r="J27" s="112">
        <v>22</v>
      </c>
      <c r="K27" s="74">
        <v>4</v>
      </c>
      <c r="L27" s="77" t="str">
        <f>D6</f>
        <v>y</v>
      </c>
      <c r="M27" s="77">
        <f>D10</f>
        <v>0</v>
      </c>
      <c r="N27" s="39"/>
      <c r="O27" s="40"/>
      <c r="P27" s="138"/>
      <c r="Q27" s="139"/>
      <c r="R27" s="41"/>
      <c r="S27" s="40"/>
      <c r="T27" s="42"/>
      <c r="U27" s="43">
        <f t="shared" si="0"/>
        <v>0</v>
      </c>
      <c r="V27" s="21">
        <f t="shared" si="0"/>
        <v>0</v>
      </c>
      <c r="W27" s="30" t="str">
        <f t="shared" si="22"/>
        <v>EMPATE</v>
      </c>
      <c r="X27" s="161"/>
      <c r="Y27" s="5"/>
      <c r="Z27" s="134"/>
      <c r="AA27" s="54" t="s">
        <v>17</v>
      </c>
      <c r="AB27" s="134"/>
      <c r="AC27" s="134"/>
      <c r="AD27" s="134"/>
      <c r="AE27" s="134"/>
      <c r="AF27" s="134"/>
      <c r="AG27" s="134"/>
      <c r="AH27" s="134"/>
      <c r="AI27" s="134"/>
      <c r="AM27" s="134"/>
      <c r="AO27" s="134"/>
      <c r="AP27" s="134"/>
      <c r="AQ27" s="134"/>
      <c r="AR27" s="134"/>
      <c r="AS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 t="s">
        <v>17</v>
      </c>
      <c r="BI27" s="76" t="s">
        <v>46</v>
      </c>
      <c r="BJ27" s="104">
        <f>CG27</f>
        <v>0</v>
      </c>
      <c r="BK27" s="105">
        <v>4</v>
      </c>
      <c r="BL27" s="134"/>
      <c r="BM27" s="134"/>
      <c r="BN27" s="134"/>
      <c r="BO27" s="134"/>
      <c r="BP27" s="134"/>
      <c r="BQ27" s="134"/>
      <c r="BR27" s="134"/>
      <c r="BS27" s="134"/>
      <c r="BT27" s="117"/>
      <c r="BV27" s="7">
        <v>1</v>
      </c>
      <c r="BW27" s="7">
        <f>BI10</f>
        <v>0</v>
      </c>
      <c r="BX27" s="7">
        <f>BQ10</f>
        <v>0</v>
      </c>
      <c r="BY27" s="7">
        <f>BX27</f>
        <v>0</v>
      </c>
      <c r="BZ27" s="7">
        <f>BX28</f>
        <v>0</v>
      </c>
      <c r="CA27" s="7">
        <f>BY27-BZ27</f>
        <v>0</v>
      </c>
      <c r="CB27" s="7">
        <f>(BX27*10^10)+((CA27+50)*10^6)+(BY27*10)+BV27</f>
        <v>50000001</v>
      </c>
      <c r="CC27" s="7">
        <f>LARGE($CB$27:$CB$28,BV27)</f>
        <v>50000002</v>
      </c>
      <c r="CD27" s="7">
        <f>MATCH(CC27,$CB$27:$CB$28,0)</f>
        <v>2</v>
      </c>
      <c r="CF27" s="133" t="s">
        <v>46</v>
      </c>
      <c r="CG27" s="7">
        <f>VLOOKUP(CD27,$BV$27:$CA$28,2)</f>
        <v>0</v>
      </c>
      <c r="CH27" s="117"/>
      <c r="CI27" s="110"/>
      <c r="CJ27" s="110"/>
      <c r="CK27" s="110"/>
      <c r="CL27" s="110"/>
      <c r="CM27" s="110"/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  <c r="DD27" s="110"/>
      <c r="DE27" s="110"/>
      <c r="DF27" s="110"/>
    </row>
    <row r="28" spans="1:110" ht="22.5" customHeight="1" thickBot="1" x14ac:dyDescent="0.3">
      <c r="A28" s="134"/>
      <c r="B28" s="156"/>
      <c r="C28" s="155"/>
      <c r="D28" s="155"/>
      <c r="E28" s="4"/>
      <c r="F28" s="4"/>
      <c r="G28" s="130" t="s">
        <v>60</v>
      </c>
      <c r="H28" s="147" t="s">
        <v>97</v>
      </c>
      <c r="I28" s="215"/>
      <c r="J28" s="112">
        <v>23</v>
      </c>
      <c r="K28" s="74">
        <v>5</v>
      </c>
      <c r="L28" s="77">
        <f>D11</f>
        <v>0</v>
      </c>
      <c r="M28" s="77">
        <f>D8</f>
        <v>0</v>
      </c>
      <c r="N28" s="39"/>
      <c r="O28" s="40"/>
      <c r="P28" s="138"/>
      <c r="Q28" s="139"/>
      <c r="R28" s="41"/>
      <c r="S28" s="40"/>
      <c r="T28" s="42"/>
      <c r="U28" s="43">
        <f t="shared" si="0"/>
        <v>0</v>
      </c>
      <c r="V28" s="21">
        <f t="shared" si="0"/>
        <v>0</v>
      </c>
      <c r="W28" s="30" t="str">
        <f t="shared" si="22"/>
        <v>EMPATE</v>
      </c>
      <c r="X28" s="161"/>
      <c r="Y28" s="5"/>
      <c r="Z28" s="134"/>
      <c r="AA28" s="54"/>
      <c r="AB28" s="155" t="s">
        <v>17</v>
      </c>
      <c r="AC28" s="155"/>
      <c r="AD28" s="155"/>
      <c r="AE28" s="155"/>
      <c r="AF28" s="155"/>
      <c r="AG28" s="155"/>
      <c r="AH28" s="155"/>
      <c r="AI28" s="155"/>
      <c r="AJ28" s="156"/>
      <c r="AK28" s="156"/>
      <c r="AL28" s="156"/>
      <c r="AM28" s="155"/>
      <c r="AN28" s="156"/>
      <c r="AO28" s="155"/>
      <c r="AP28" s="155"/>
      <c r="AQ28" s="155"/>
      <c r="AR28" s="155"/>
      <c r="AS28" s="155"/>
      <c r="AT28" s="156"/>
      <c r="AU28" s="156"/>
      <c r="AV28" s="156"/>
      <c r="AW28" s="155"/>
      <c r="AX28" s="155"/>
      <c r="AY28" s="155"/>
      <c r="AZ28" s="155"/>
      <c r="BA28" s="155"/>
      <c r="BB28" s="155"/>
      <c r="BC28" s="155"/>
      <c r="BD28" s="155"/>
      <c r="BE28" s="134"/>
      <c r="BF28" s="134"/>
      <c r="BG28" s="134"/>
      <c r="BH28" s="159" t="s">
        <v>17</v>
      </c>
      <c r="BI28" s="76" t="s">
        <v>47</v>
      </c>
      <c r="BJ28" s="104">
        <f>CG28</f>
        <v>0</v>
      </c>
      <c r="BK28" s="105">
        <v>3</v>
      </c>
      <c r="BL28" s="134"/>
      <c r="BM28" s="134"/>
      <c r="BN28" s="134"/>
      <c r="BO28" s="134"/>
      <c r="BP28" s="134"/>
      <c r="BQ28" s="134"/>
      <c r="BR28" s="134"/>
      <c r="BS28" s="134"/>
      <c r="BT28" s="117"/>
      <c r="BV28" s="7">
        <v>2</v>
      </c>
      <c r="BW28" s="7">
        <f>BJ10</f>
        <v>0</v>
      </c>
      <c r="BX28" s="7">
        <f>BR10</f>
        <v>0</v>
      </c>
      <c r="BY28" s="7">
        <f>BX28</f>
        <v>0</v>
      </c>
      <c r="BZ28" s="7">
        <f>BX27</f>
        <v>0</v>
      </c>
      <c r="CA28" s="7">
        <f>BY28-BZ28</f>
        <v>0</v>
      </c>
      <c r="CB28" s="7">
        <f>(BX28*10^10)+((CA28+50)*10^6)+(BY28*10)+BV28</f>
        <v>50000002</v>
      </c>
      <c r="CC28" s="7">
        <f>LARGE($CB$27:$CB$28,BV28)</f>
        <v>50000001</v>
      </c>
      <c r="CD28" s="7">
        <f>MATCH(CC28,$CB$27:$CB$28,0)</f>
        <v>1</v>
      </c>
      <c r="CF28" s="133" t="s">
        <v>47</v>
      </c>
      <c r="CG28" s="7">
        <f>VLOOKUP(CD28,$BV$27:$CA$28,2)</f>
        <v>0</v>
      </c>
      <c r="CH28" s="117"/>
      <c r="CI28" s="110"/>
      <c r="CJ28" s="110"/>
      <c r="CK28" s="110"/>
      <c r="CL28" s="110"/>
      <c r="CM28" s="110"/>
      <c r="CN28" s="110"/>
      <c r="CO28" s="110"/>
      <c r="CP28" s="110"/>
      <c r="CQ28" s="110"/>
      <c r="CR28" s="110"/>
      <c r="CS28" s="110"/>
      <c r="CT28" s="110"/>
      <c r="CU28" s="110"/>
      <c r="CV28" s="110"/>
      <c r="CW28" s="110"/>
      <c r="CX28" s="110"/>
      <c r="CY28" s="110"/>
      <c r="CZ28" s="110"/>
      <c r="DA28" s="110"/>
      <c r="DB28" s="110"/>
      <c r="DC28" s="110"/>
      <c r="DD28" s="110"/>
      <c r="DE28" s="110"/>
      <c r="DF28" s="110"/>
    </row>
    <row r="29" spans="1:110" ht="22.5" customHeight="1" thickBot="1" x14ac:dyDescent="0.3">
      <c r="A29" s="134"/>
      <c r="B29" s="124" t="s">
        <v>60</v>
      </c>
      <c r="C29" s="155"/>
      <c r="D29" s="155"/>
      <c r="E29" s="4"/>
      <c r="F29" s="4"/>
      <c r="G29" s="131" t="s">
        <v>60</v>
      </c>
      <c r="H29" s="147" t="s">
        <v>98</v>
      </c>
      <c r="I29" s="216"/>
      <c r="J29" s="113">
        <v>24</v>
      </c>
      <c r="K29" s="75">
        <v>6</v>
      </c>
      <c r="L29" s="78">
        <f>D9</f>
        <v>0</v>
      </c>
      <c r="M29" s="78">
        <f>D7</f>
        <v>0</v>
      </c>
      <c r="N29" s="47"/>
      <c r="O29" s="48"/>
      <c r="P29" s="140"/>
      <c r="Q29" s="141"/>
      <c r="R29" s="49"/>
      <c r="S29" s="48"/>
      <c r="T29" s="50"/>
      <c r="U29" s="51">
        <f t="shared" si="0"/>
        <v>0</v>
      </c>
      <c r="V29" s="59">
        <f t="shared" si="0"/>
        <v>0</v>
      </c>
      <c r="W29" s="53" t="str">
        <f t="shared" si="22"/>
        <v>EMPATE</v>
      </c>
      <c r="X29" s="161"/>
      <c r="Y29" s="5"/>
      <c r="Z29" s="134"/>
      <c r="AA29" s="54"/>
      <c r="AB29" s="155"/>
      <c r="AC29" s="155"/>
      <c r="AD29" s="155"/>
      <c r="AE29" s="155"/>
      <c r="AF29" s="155"/>
      <c r="AG29" s="155"/>
      <c r="AH29" s="155"/>
      <c r="AI29" s="155"/>
      <c r="AJ29" s="156"/>
      <c r="AK29" s="156"/>
      <c r="AL29" s="156"/>
      <c r="AM29" s="155"/>
      <c r="AN29" s="156"/>
      <c r="AO29" s="155"/>
      <c r="AP29" s="155"/>
      <c r="AQ29" s="155"/>
      <c r="AR29" s="155"/>
      <c r="AS29" s="155"/>
      <c r="AT29" s="156"/>
      <c r="AU29" s="156"/>
      <c r="AV29" s="156"/>
      <c r="AW29" s="155"/>
      <c r="AX29" s="155"/>
      <c r="AY29" s="155"/>
      <c r="AZ29" s="155"/>
      <c r="BA29" s="155"/>
      <c r="BB29" s="155"/>
      <c r="BC29" s="155"/>
      <c r="BD29" s="155"/>
      <c r="BE29" s="134"/>
      <c r="BF29" s="134"/>
      <c r="BG29" s="134"/>
      <c r="BH29" s="134"/>
      <c r="BI29" s="76" t="s">
        <v>48</v>
      </c>
      <c r="BJ29" s="104" t="str">
        <f>CG32</f>
        <v>y</v>
      </c>
      <c r="BK29" s="105">
        <v>2</v>
      </c>
      <c r="BL29" s="134"/>
      <c r="BM29" s="134"/>
      <c r="BN29" s="63"/>
      <c r="BO29" s="63"/>
      <c r="BP29" s="134"/>
      <c r="BQ29" s="134"/>
      <c r="BR29" s="134"/>
      <c r="BS29" s="134"/>
      <c r="BT29" s="117"/>
      <c r="BZ29" s="7" t="s">
        <v>35</v>
      </c>
      <c r="CA29" s="133">
        <f>SUM(CA27:CA28)</f>
        <v>0</v>
      </c>
      <c r="CH29" s="117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</row>
    <row r="30" spans="1:110" ht="22.5" customHeight="1" thickBot="1" x14ac:dyDescent="0.3">
      <c r="A30" s="134"/>
      <c r="B30" s="125" t="s">
        <v>61</v>
      </c>
      <c r="C30" s="155"/>
      <c r="D30" s="155"/>
      <c r="E30" s="4"/>
      <c r="F30" s="4"/>
      <c r="G30" s="129" t="s">
        <v>60</v>
      </c>
      <c r="H30" s="147" t="s">
        <v>99</v>
      </c>
      <c r="I30" s="214">
        <v>5</v>
      </c>
      <c r="J30" s="114">
        <v>25</v>
      </c>
      <c r="K30" s="73">
        <v>1</v>
      </c>
      <c r="L30" s="79" t="str">
        <f>B6</f>
        <v>X</v>
      </c>
      <c r="M30" s="79">
        <f>B8</f>
        <v>0</v>
      </c>
      <c r="N30" s="39"/>
      <c r="O30" s="40"/>
      <c r="P30" s="138"/>
      <c r="Q30" s="139"/>
      <c r="R30" s="41"/>
      <c r="S30" s="40"/>
      <c r="T30" s="27"/>
      <c r="U30" s="28">
        <f t="shared" si="0"/>
        <v>0</v>
      </c>
      <c r="V30" s="29">
        <f t="shared" si="0"/>
        <v>0</v>
      </c>
      <c r="W30" s="30" t="str">
        <f t="shared" si="22"/>
        <v>EMPATE</v>
      </c>
      <c r="X30" s="161"/>
      <c r="Y30" s="5"/>
      <c r="Z30" s="134"/>
      <c r="AA30" s="54"/>
      <c r="AB30" s="155"/>
      <c r="AC30" s="155"/>
      <c r="AD30" s="155"/>
      <c r="AE30" s="155"/>
      <c r="AF30" s="155"/>
      <c r="AG30" s="155"/>
      <c r="AH30" s="155"/>
      <c r="AI30" s="155"/>
      <c r="AJ30" s="156"/>
      <c r="AK30" s="156"/>
      <c r="AL30" s="156"/>
      <c r="AM30" s="155"/>
      <c r="AN30" s="156"/>
      <c r="AO30" s="155"/>
      <c r="AP30" s="155"/>
      <c r="AQ30" s="155"/>
      <c r="AR30" s="155"/>
      <c r="AS30" s="155"/>
      <c r="AT30" s="156"/>
      <c r="AU30" s="156"/>
      <c r="AV30" s="156"/>
      <c r="AW30" s="155"/>
      <c r="AX30" s="155"/>
      <c r="AY30" s="155"/>
      <c r="AZ30" s="155"/>
      <c r="BA30" s="155"/>
      <c r="BB30" s="155"/>
      <c r="BC30" s="155"/>
      <c r="BD30" s="155"/>
      <c r="BE30" s="134"/>
      <c r="BF30" s="134"/>
      <c r="BG30" s="154" t="s">
        <v>113</v>
      </c>
      <c r="BH30" s="134"/>
      <c r="BI30" s="76" t="s">
        <v>49</v>
      </c>
      <c r="BJ30" s="104" t="str">
        <f>CG33</f>
        <v>X</v>
      </c>
      <c r="BK30" s="105">
        <v>1</v>
      </c>
      <c r="BL30" s="134"/>
      <c r="BM30" s="134"/>
      <c r="BN30" s="63"/>
      <c r="BO30" s="63"/>
      <c r="BP30" s="134"/>
      <c r="BQ30" s="134"/>
      <c r="BR30" s="134"/>
      <c r="BS30" s="134"/>
      <c r="BT30" s="117"/>
      <c r="CH30" s="117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  <c r="DD30" s="110"/>
      <c r="DE30" s="110"/>
      <c r="DF30" s="110"/>
    </row>
    <row r="31" spans="1:110" ht="22.5" customHeight="1" thickBot="1" x14ac:dyDescent="0.3">
      <c r="A31" s="134"/>
      <c r="B31" s="126" t="s">
        <v>62</v>
      </c>
      <c r="C31" s="155"/>
      <c r="D31" s="155"/>
      <c r="E31" s="4"/>
      <c r="F31" s="4"/>
      <c r="G31" s="130" t="s">
        <v>60</v>
      </c>
      <c r="H31" s="147" t="s">
        <v>100</v>
      </c>
      <c r="I31" s="215"/>
      <c r="J31" s="112">
        <v>26</v>
      </c>
      <c r="K31" s="74">
        <v>2</v>
      </c>
      <c r="L31" s="80">
        <f>B10</f>
        <v>0</v>
      </c>
      <c r="M31" s="80">
        <f>B7</f>
        <v>0</v>
      </c>
      <c r="N31" s="39"/>
      <c r="O31" s="40"/>
      <c r="P31" s="138"/>
      <c r="Q31" s="139"/>
      <c r="R31" s="41"/>
      <c r="S31" s="40"/>
      <c r="T31" s="42"/>
      <c r="U31" s="43">
        <f t="shared" si="0"/>
        <v>0</v>
      </c>
      <c r="V31" s="21">
        <f t="shared" si="0"/>
        <v>0</v>
      </c>
      <c r="W31" s="30" t="str">
        <f t="shared" si="22"/>
        <v>EMPATE</v>
      </c>
      <c r="X31" s="161"/>
      <c r="Y31" s="5"/>
      <c r="Z31" s="134"/>
      <c r="AA31" s="198" t="s">
        <v>122</v>
      </c>
      <c r="AB31" s="155"/>
      <c r="AC31" s="155"/>
      <c r="AD31" s="155"/>
      <c r="AE31" s="155"/>
      <c r="AF31" s="155"/>
      <c r="AG31" s="155"/>
      <c r="AH31" s="155"/>
      <c r="AI31" s="155"/>
      <c r="AJ31" s="156"/>
      <c r="AK31" s="156"/>
      <c r="AL31" s="156"/>
      <c r="AM31" s="155"/>
      <c r="AN31" s="156"/>
      <c r="AO31" s="155"/>
      <c r="AP31" s="155"/>
      <c r="AQ31" s="155"/>
      <c r="AR31" s="155"/>
      <c r="AS31" s="155"/>
      <c r="AT31" s="156"/>
      <c r="AU31" s="156"/>
      <c r="AV31" s="156"/>
      <c r="AW31" s="155"/>
      <c r="AX31" s="155"/>
      <c r="AY31" s="155"/>
      <c r="AZ31" s="155"/>
      <c r="BA31" s="155"/>
      <c r="BB31" s="155"/>
      <c r="BC31" s="155"/>
      <c r="BD31" s="155"/>
      <c r="BE31" s="134"/>
      <c r="BF31" s="134"/>
      <c r="BG31" s="159" t="s">
        <v>59</v>
      </c>
      <c r="BH31" s="6"/>
      <c r="BI31" s="58"/>
      <c r="BJ31" s="134"/>
      <c r="BK31" s="134"/>
      <c r="BL31" s="134"/>
      <c r="BM31" s="134"/>
      <c r="BN31" s="63"/>
      <c r="BO31" s="63"/>
      <c r="BP31" s="134"/>
      <c r="BQ31" s="134"/>
      <c r="BR31" s="134"/>
      <c r="BS31" s="134"/>
      <c r="BT31" s="117"/>
      <c r="BX31" s="7" t="s">
        <v>29</v>
      </c>
      <c r="BY31" s="7" t="s">
        <v>33</v>
      </c>
      <c r="BZ31" s="7" t="s">
        <v>34</v>
      </c>
      <c r="CA31" s="7" t="s">
        <v>30</v>
      </c>
      <c r="CB31" s="7" t="s">
        <v>28</v>
      </c>
      <c r="CC31" s="7" t="s">
        <v>31</v>
      </c>
      <c r="CD31" s="7" t="s">
        <v>36</v>
      </c>
      <c r="CH31" s="117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</row>
    <row r="32" spans="1:110" ht="22.5" customHeight="1" thickBot="1" x14ac:dyDescent="0.3">
      <c r="A32" s="134"/>
      <c r="B32" s="155"/>
      <c r="C32" s="155"/>
      <c r="D32" s="155"/>
      <c r="E32" s="4"/>
      <c r="F32" s="4"/>
      <c r="G32" s="130" t="s">
        <v>60</v>
      </c>
      <c r="H32" s="147" t="s">
        <v>101</v>
      </c>
      <c r="I32" s="215"/>
      <c r="J32" s="112">
        <v>27</v>
      </c>
      <c r="K32" s="74">
        <v>3</v>
      </c>
      <c r="L32" s="80">
        <f>B11</f>
        <v>0</v>
      </c>
      <c r="M32" s="80">
        <f>B9</f>
        <v>0</v>
      </c>
      <c r="N32" s="39"/>
      <c r="O32" s="40"/>
      <c r="P32" s="138"/>
      <c r="Q32" s="139"/>
      <c r="R32" s="41"/>
      <c r="S32" s="40"/>
      <c r="T32" s="42"/>
      <c r="U32" s="43">
        <f t="shared" si="0"/>
        <v>0</v>
      </c>
      <c r="V32" s="21">
        <f t="shared" si="0"/>
        <v>0</v>
      </c>
      <c r="W32" s="30" t="str">
        <f t="shared" si="22"/>
        <v>EMPATE</v>
      </c>
      <c r="X32" s="161"/>
      <c r="Y32" s="5"/>
      <c r="Z32" s="134"/>
      <c r="AA32" s="198" t="s">
        <v>123</v>
      </c>
      <c r="AB32" s="155"/>
      <c r="AC32" s="155"/>
      <c r="AD32" s="155"/>
      <c r="AE32" s="155"/>
      <c r="AF32" s="155"/>
      <c r="AG32" s="155"/>
      <c r="AH32" s="155"/>
      <c r="AI32" s="155"/>
      <c r="AJ32" s="156"/>
      <c r="AK32" s="156"/>
      <c r="AL32" s="156"/>
      <c r="AM32" s="155"/>
      <c r="AN32" s="156"/>
      <c r="AO32" s="155"/>
      <c r="AP32" s="155"/>
      <c r="AQ32" s="155"/>
      <c r="AR32" s="155"/>
      <c r="AS32" s="155"/>
      <c r="AT32" s="156"/>
      <c r="AU32" s="156"/>
      <c r="AV32" s="156"/>
      <c r="AW32" s="155"/>
      <c r="AX32" s="155"/>
      <c r="AY32" s="155"/>
      <c r="AZ32" s="155"/>
      <c r="BA32" s="155"/>
      <c r="BB32" s="155"/>
      <c r="BC32" s="155"/>
      <c r="BD32" s="155"/>
      <c r="BE32" s="134"/>
      <c r="BF32" s="134"/>
      <c r="BG32" s="134"/>
      <c r="BH32" s="134"/>
      <c r="BI32" s="58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17"/>
      <c r="BV32" s="7">
        <v>1</v>
      </c>
      <c r="BW32" s="7" t="str">
        <f>BI11</f>
        <v>X</v>
      </c>
      <c r="BX32" s="7">
        <f>BQ11</f>
        <v>0</v>
      </c>
      <c r="BY32" s="7">
        <f>BX32</f>
        <v>0</v>
      </c>
      <c r="BZ32" s="7">
        <f>BX33</f>
        <v>0</v>
      </c>
      <c r="CA32" s="7">
        <f>BY32-BZ32</f>
        <v>0</v>
      </c>
      <c r="CB32" s="7">
        <f>(BX32*10^10)+((CA32+50)*10^6)+(BY32*10)+BV32</f>
        <v>50000001</v>
      </c>
      <c r="CC32" s="7">
        <f>LARGE($CB$32:$CB$33,BV32)</f>
        <v>50000002</v>
      </c>
      <c r="CD32" s="7">
        <f>MATCH(CC32,$CB$32:$CB$33,0)</f>
        <v>2</v>
      </c>
      <c r="CF32" s="133" t="s">
        <v>48</v>
      </c>
      <c r="CG32" s="7" t="str">
        <f>VLOOKUP(CD32,BV32:CA33,2)</f>
        <v>y</v>
      </c>
      <c r="CH32" s="117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</row>
    <row r="33" spans="1:110" ht="22.5" customHeight="1" thickBot="1" x14ac:dyDescent="0.3">
      <c r="A33" s="134"/>
      <c r="B33" s="155"/>
      <c r="C33" s="155"/>
      <c r="D33" s="155"/>
      <c r="E33" s="4"/>
      <c r="F33" s="4"/>
      <c r="G33" s="130" t="s">
        <v>60</v>
      </c>
      <c r="H33" s="147" t="s">
        <v>102</v>
      </c>
      <c r="I33" s="215"/>
      <c r="J33" s="112">
        <v>28</v>
      </c>
      <c r="K33" s="74">
        <v>4</v>
      </c>
      <c r="L33" s="77" t="str">
        <f>D6</f>
        <v>y</v>
      </c>
      <c r="M33" s="77">
        <f>D8</f>
        <v>0</v>
      </c>
      <c r="N33" s="39"/>
      <c r="O33" s="40"/>
      <c r="P33" s="138"/>
      <c r="Q33" s="139"/>
      <c r="R33" s="41"/>
      <c r="S33" s="40"/>
      <c r="T33" s="42"/>
      <c r="U33" s="43">
        <f t="shared" si="0"/>
        <v>0</v>
      </c>
      <c r="V33" s="21">
        <f t="shared" si="0"/>
        <v>0</v>
      </c>
      <c r="W33" s="30" t="str">
        <f t="shared" si="22"/>
        <v>EMPATE</v>
      </c>
      <c r="X33" s="161"/>
      <c r="Y33" s="5"/>
      <c r="Z33" s="134"/>
      <c r="AA33" s="199" t="s">
        <v>124</v>
      </c>
      <c r="AB33" s="155"/>
      <c r="AC33" s="155"/>
      <c r="AD33" s="155"/>
      <c r="AE33" s="155"/>
      <c r="AF33" s="155"/>
      <c r="AG33" s="155"/>
      <c r="AH33" s="155"/>
      <c r="AI33" s="155"/>
      <c r="AJ33" s="156"/>
      <c r="AK33" s="156"/>
      <c r="AL33" s="156"/>
      <c r="AM33" s="155"/>
      <c r="AN33" s="156"/>
      <c r="AO33" s="155"/>
      <c r="AP33" s="155"/>
      <c r="AQ33" s="155"/>
      <c r="AR33" s="155"/>
      <c r="AS33" s="155"/>
      <c r="AT33" s="156"/>
      <c r="AU33" s="156"/>
      <c r="AV33" s="156"/>
      <c r="AW33" s="155"/>
      <c r="AX33" s="155"/>
      <c r="AY33" s="155"/>
      <c r="AZ33" s="155"/>
      <c r="BA33" s="155"/>
      <c r="BB33" s="155"/>
      <c r="BC33" s="155"/>
      <c r="BD33" s="155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17"/>
      <c r="BV33" s="7">
        <v>2</v>
      </c>
      <c r="BW33" s="7" t="str">
        <f>BJ11</f>
        <v>y</v>
      </c>
      <c r="BX33" s="7">
        <f>BR11</f>
        <v>0</v>
      </c>
      <c r="BY33" s="7">
        <f>BX33</f>
        <v>0</v>
      </c>
      <c r="BZ33" s="7">
        <f>BX32</f>
        <v>0</v>
      </c>
      <c r="CA33" s="7">
        <f>BY33-BZ33</f>
        <v>0</v>
      </c>
      <c r="CB33" s="7">
        <f>(BX33*10^10)+((CA33+50)*10^6)+(BY33*10)+BV33</f>
        <v>50000002</v>
      </c>
      <c r="CC33" s="7">
        <f>LARGE($CB$32:$CB$33,BV33)</f>
        <v>50000001</v>
      </c>
      <c r="CD33" s="7">
        <f>MATCH(CC33,$CB$32:$CB$33,0)</f>
        <v>1</v>
      </c>
      <c r="CF33" s="133" t="s">
        <v>49</v>
      </c>
      <c r="CG33" s="7" t="str">
        <f>VLOOKUP(CD33,BV32:CA33,2)</f>
        <v>X</v>
      </c>
      <c r="CH33" s="117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</row>
    <row r="34" spans="1:110" ht="22.5" customHeight="1" thickBot="1" x14ac:dyDescent="0.3">
      <c r="A34" s="127"/>
      <c r="B34" s="155"/>
      <c r="C34" s="155"/>
      <c r="D34" s="155"/>
      <c r="E34" s="127"/>
      <c r="F34" s="4"/>
      <c r="G34" s="130" t="s">
        <v>60</v>
      </c>
      <c r="H34" s="147" t="s">
        <v>103</v>
      </c>
      <c r="I34" s="215"/>
      <c r="J34" s="112">
        <v>29</v>
      </c>
      <c r="K34" s="74">
        <v>5</v>
      </c>
      <c r="L34" s="77">
        <f>D10</f>
        <v>0</v>
      </c>
      <c r="M34" s="77">
        <f>D7</f>
        <v>0</v>
      </c>
      <c r="N34" s="39"/>
      <c r="O34" s="40"/>
      <c r="P34" s="138"/>
      <c r="Q34" s="139"/>
      <c r="R34" s="41"/>
      <c r="S34" s="40"/>
      <c r="T34" s="42"/>
      <c r="U34" s="43">
        <f t="shared" si="0"/>
        <v>0</v>
      </c>
      <c r="V34" s="21">
        <f t="shared" si="0"/>
        <v>0</v>
      </c>
      <c r="W34" s="30" t="str">
        <f t="shared" si="22"/>
        <v>EMPATE</v>
      </c>
      <c r="X34" s="161"/>
      <c r="Y34" s="5"/>
      <c r="Z34" s="134"/>
      <c r="AA34" s="54"/>
      <c r="AB34" s="155"/>
      <c r="AC34" s="155"/>
      <c r="AD34" s="155"/>
      <c r="AE34" s="155"/>
      <c r="AF34" s="155"/>
      <c r="AG34" s="155"/>
      <c r="AH34" s="155"/>
      <c r="AI34" s="155"/>
      <c r="AJ34" s="156"/>
      <c r="AK34" s="156"/>
      <c r="AL34" s="156"/>
      <c r="AM34" s="155"/>
      <c r="AN34" s="156"/>
      <c r="AO34" s="155"/>
      <c r="AP34" s="155"/>
      <c r="AQ34" s="155"/>
      <c r="AR34" s="155"/>
      <c r="AS34" s="155"/>
      <c r="AT34" s="156"/>
      <c r="AU34" s="156"/>
      <c r="AV34" s="156"/>
      <c r="AW34" s="155"/>
      <c r="AX34" s="155"/>
      <c r="AY34" s="155"/>
      <c r="AZ34" s="155"/>
      <c r="BA34" s="155"/>
      <c r="BB34" s="155"/>
      <c r="BC34" s="155"/>
      <c r="BD34" s="155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17"/>
      <c r="BZ34" s="7" t="s">
        <v>35</v>
      </c>
      <c r="CA34" s="133">
        <f>SUM(CA32:CA33)</f>
        <v>0</v>
      </c>
      <c r="CH34" s="117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</row>
    <row r="35" spans="1:110" ht="22.5" customHeight="1" thickBot="1" x14ac:dyDescent="0.3">
      <c r="A35" s="127"/>
      <c r="B35" s="155"/>
      <c r="C35" s="155"/>
      <c r="D35" s="155"/>
      <c r="E35" s="127"/>
      <c r="F35" s="4"/>
      <c r="G35" s="131" t="s">
        <v>60</v>
      </c>
      <c r="H35" s="147" t="s">
        <v>104</v>
      </c>
      <c r="I35" s="216"/>
      <c r="J35" s="112">
        <v>30</v>
      </c>
      <c r="K35" s="74">
        <v>6</v>
      </c>
      <c r="L35" s="77">
        <f>D11</f>
        <v>0</v>
      </c>
      <c r="M35" s="77">
        <f>D9</f>
        <v>0</v>
      </c>
      <c r="N35" s="47"/>
      <c r="O35" s="48"/>
      <c r="P35" s="140"/>
      <c r="Q35" s="141"/>
      <c r="R35" s="49"/>
      <c r="S35" s="48"/>
      <c r="T35" s="42"/>
      <c r="U35" s="43">
        <f t="shared" si="0"/>
        <v>0</v>
      </c>
      <c r="V35" s="21">
        <f t="shared" si="0"/>
        <v>0</v>
      </c>
      <c r="W35" s="64" t="str">
        <f t="shared" si="22"/>
        <v>EMPATE</v>
      </c>
      <c r="X35" s="161"/>
      <c r="Y35" s="5"/>
      <c r="Z35" s="134"/>
      <c r="AA35" s="54"/>
      <c r="AB35" s="155"/>
      <c r="AC35" s="155"/>
      <c r="AD35" s="155"/>
      <c r="AE35" s="155"/>
      <c r="AF35" s="155"/>
      <c r="AG35" s="155"/>
      <c r="AH35" s="155"/>
      <c r="AI35" s="155"/>
      <c r="AJ35" s="156"/>
      <c r="AK35" s="156"/>
      <c r="AL35" s="156"/>
      <c r="AM35" s="155"/>
      <c r="AN35" s="156"/>
      <c r="AO35" s="155"/>
      <c r="AP35" s="155"/>
      <c r="AQ35" s="155"/>
      <c r="AR35" s="155"/>
      <c r="AS35" s="155"/>
      <c r="AT35" s="156"/>
      <c r="AU35" s="156"/>
      <c r="AV35" s="156"/>
      <c r="AW35" s="155"/>
      <c r="AX35" s="155"/>
      <c r="AY35" s="155"/>
      <c r="AZ35" s="155"/>
      <c r="BA35" s="155"/>
      <c r="BB35" s="155"/>
      <c r="BC35" s="155"/>
      <c r="BD35" s="155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17"/>
      <c r="CH35" s="117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</row>
    <row r="36" spans="1:110" ht="22.5" customHeight="1" x14ac:dyDescent="0.25">
      <c r="A36" s="127"/>
      <c r="B36" s="155"/>
      <c r="C36" s="155"/>
      <c r="D36" s="155"/>
      <c r="E36" s="127"/>
      <c r="F36" s="4"/>
      <c r="G36" s="164" t="s">
        <v>107</v>
      </c>
      <c r="H36" s="165" t="s">
        <v>63</v>
      </c>
      <c r="I36" s="166" t="s">
        <v>57</v>
      </c>
      <c r="J36" s="111" t="s">
        <v>4</v>
      </c>
      <c r="K36" s="163" t="s">
        <v>54</v>
      </c>
      <c r="L36" s="169" t="s">
        <v>64</v>
      </c>
      <c r="M36" s="170" t="s">
        <v>64</v>
      </c>
      <c r="N36" s="22" t="s">
        <v>0</v>
      </c>
      <c r="O36" s="22" t="s">
        <v>1</v>
      </c>
      <c r="P36" s="171" t="s">
        <v>0</v>
      </c>
      <c r="Q36" s="171" t="s">
        <v>1</v>
      </c>
      <c r="R36" s="22" t="s">
        <v>0</v>
      </c>
      <c r="S36" s="22" t="s">
        <v>1</v>
      </c>
      <c r="T36" s="10"/>
      <c r="U36" s="22" t="s">
        <v>0</v>
      </c>
      <c r="V36" s="172" t="s">
        <v>1</v>
      </c>
      <c r="W36" s="173" t="s">
        <v>18</v>
      </c>
      <c r="X36" s="161"/>
      <c r="Y36" s="5"/>
      <c r="Z36" s="134"/>
      <c r="AA36" s="54"/>
      <c r="AB36" s="155"/>
      <c r="AC36" s="155"/>
      <c r="AD36" s="155"/>
      <c r="AE36" s="155"/>
      <c r="AF36" s="155"/>
      <c r="AG36" s="155"/>
      <c r="AH36" s="155"/>
      <c r="AI36" s="155"/>
      <c r="AJ36" s="156"/>
      <c r="AK36" s="156"/>
      <c r="AL36" s="156"/>
      <c r="AM36" s="155"/>
      <c r="AN36" s="156"/>
      <c r="AO36" s="155"/>
      <c r="AP36" s="155"/>
      <c r="AQ36" s="155"/>
      <c r="AR36" s="155"/>
      <c r="AS36" s="155"/>
      <c r="AT36" s="156"/>
      <c r="AU36" s="156"/>
      <c r="AV36" s="156"/>
      <c r="AW36" s="155"/>
      <c r="AX36" s="155"/>
      <c r="AY36" s="155"/>
      <c r="AZ36" s="155"/>
      <c r="BA36" s="155"/>
      <c r="BB36" s="155"/>
      <c r="BC36" s="155"/>
      <c r="BD36" s="155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17"/>
      <c r="CH36" s="117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</row>
    <row r="37" spans="1:110" ht="45" customHeight="1" x14ac:dyDescent="0.25">
      <c r="A37" s="127"/>
      <c r="B37" s="155"/>
      <c r="C37" s="155"/>
      <c r="D37" s="155"/>
      <c r="E37" s="127"/>
      <c r="F37" s="4"/>
      <c r="G37" s="107"/>
      <c r="H37" s="107"/>
      <c r="I37" s="134"/>
      <c r="K37" s="70"/>
      <c r="L37" s="205" t="s">
        <v>108</v>
      </c>
      <c r="M37" s="206"/>
      <c r="N37" s="205" t="s">
        <v>3</v>
      </c>
      <c r="O37" s="206"/>
      <c r="P37" s="207"/>
      <c r="Q37" s="208"/>
      <c r="R37" s="209" t="s">
        <v>74</v>
      </c>
      <c r="S37" s="210"/>
      <c r="T37" s="174"/>
      <c r="U37" s="211" t="s">
        <v>3</v>
      </c>
      <c r="V37" s="212"/>
      <c r="W37" s="175" t="s">
        <v>20</v>
      </c>
      <c r="X37" s="161"/>
      <c r="Y37" s="5"/>
      <c r="Z37" s="134"/>
      <c r="AA37" s="54"/>
      <c r="AB37" s="155"/>
      <c r="AC37" s="155"/>
      <c r="AD37" s="155"/>
      <c r="AE37" s="155"/>
      <c r="AF37" s="155"/>
      <c r="AG37" s="155"/>
      <c r="AH37" s="155"/>
      <c r="AI37" s="155"/>
      <c r="AJ37" s="156"/>
      <c r="AK37" s="156"/>
      <c r="AL37" s="156"/>
      <c r="AM37" s="155"/>
      <c r="AN37" s="156"/>
      <c r="AO37" s="155"/>
      <c r="AP37" s="155"/>
      <c r="AQ37" s="155"/>
      <c r="AR37" s="155"/>
      <c r="AS37" s="155"/>
      <c r="AT37" s="156"/>
      <c r="AU37" s="156"/>
      <c r="AV37" s="156"/>
      <c r="AW37" s="155"/>
      <c r="AX37" s="155"/>
      <c r="AY37" s="155"/>
      <c r="AZ37" s="155"/>
      <c r="BA37" s="155"/>
      <c r="BB37" s="155"/>
      <c r="BC37" s="155"/>
      <c r="BD37" s="155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17"/>
      <c r="CH37" s="117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</row>
    <row r="38" spans="1:110" ht="22.5" customHeight="1" x14ac:dyDescent="0.35">
      <c r="A38" s="127"/>
      <c r="B38" s="200" t="s">
        <v>122</v>
      </c>
      <c r="C38" s="201"/>
      <c r="D38" s="201"/>
      <c r="E38" s="201"/>
      <c r="F38" s="201"/>
      <c r="G38" s="202"/>
      <c r="H38" s="107"/>
      <c r="I38" s="134"/>
      <c r="K38" s="70"/>
      <c r="L38" s="176"/>
      <c r="M38" s="176"/>
      <c r="N38" s="167"/>
      <c r="O38" s="167"/>
      <c r="P38" s="167"/>
      <c r="Q38" s="167"/>
      <c r="R38" s="167"/>
      <c r="S38" s="167"/>
      <c r="T38" s="167"/>
      <c r="U38" s="167"/>
      <c r="V38" s="167"/>
      <c r="W38" s="168"/>
      <c r="X38" s="5"/>
      <c r="Y38" s="5"/>
      <c r="Z38" s="134"/>
      <c r="AA38" s="54"/>
      <c r="AB38" s="155"/>
      <c r="AC38" s="155"/>
      <c r="AD38" s="155"/>
      <c r="AE38" s="155"/>
      <c r="AF38" s="155"/>
      <c r="AG38" s="155"/>
      <c r="AH38" s="155"/>
      <c r="AI38" s="155"/>
      <c r="AJ38" s="156"/>
      <c r="AK38" s="156"/>
      <c r="AL38" s="156"/>
      <c r="AM38" s="155"/>
      <c r="AN38" s="156"/>
      <c r="AO38" s="155"/>
      <c r="AP38" s="155"/>
      <c r="AQ38" s="155"/>
      <c r="AR38" s="155"/>
      <c r="AS38" s="155"/>
      <c r="AT38" s="156"/>
      <c r="AU38" s="156"/>
      <c r="AV38" s="156"/>
      <c r="AW38" s="155"/>
      <c r="AX38" s="155"/>
      <c r="AY38" s="155"/>
      <c r="AZ38" s="155"/>
      <c r="BA38" s="155"/>
      <c r="BB38" s="155"/>
      <c r="BC38" s="155"/>
      <c r="BD38" s="155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17"/>
      <c r="CH38" s="117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</row>
    <row r="39" spans="1:110" ht="22.5" customHeight="1" x14ac:dyDescent="0.35">
      <c r="A39" s="127"/>
      <c r="B39" s="200" t="s">
        <v>123</v>
      </c>
      <c r="C39" s="201"/>
      <c r="D39" s="201"/>
      <c r="E39" s="201"/>
      <c r="F39" s="201"/>
      <c r="G39" s="202"/>
      <c r="H39" s="107"/>
      <c r="I39" s="134"/>
      <c r="K39" s="70"/>
      <c r="L39" s="6"/>
      <c r="M39" s="6"/>
      <c r="N39" s="134"/>
      <c r="O39" s="134"/>
      <c r="P39" s="134"/>
      <c r="Q39" s="134"/>
      <c r="R39" s="134"/>
      <c r="S39" s="134"/>
      <c r="T39" s="134"/>
      <c r="U39" s="134"/>
      <c r="V39" s="134"/>
      <c r="W39" s="5"/>
      <c r="X39" s="5"/>
      <c r="Y39" s="5"/>
      <c r="Z39" s="134"/>
      <c r="AA39" s="54"/>
      <c r="AB39" s="155"/>
      <c r="AC39" s="155"/>
      <c r="AD39" s="155"/>
      <c r="AE39" s="155"/>
      <c r="AF39" s="155"/>
      <c r="AG39" s="155"/>
      <c r="AH39" s="155"/>
      <c r="AI39" s="155"/>
      <c r="AJ39" s="156"/>
      <c r="AK39" s="156"/>
      <c r="AL39" s="156"/>
      <c r="AM39" s="155"/>
      <c r="AN39" s="156"/>
      <c r="AO39" s="155"/>
      <c r="AP39" s="155"/>
      <c r="AQ39" s="155"/>
      <c r="AR39" s="155"/>
      <c r="AS39" s="155"/>
      <c r="AT39" s="156"/>
      <c r="AU39" s="156"/>
      <c r="AV39" s="156"/>
      <c r="AW39" s="155"/>
      <c r="AX39" s="155"/>
      <c r="AY39" s="155"/>
      <c r="AZ39" s="155"/>
      <c r="BA39" s="155"/>
      <c r="BB39" s="155"/>
      <c r="BC39" s="155"/>
      <c r="BD39" s="155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17"/>
      <c r="CH39" s="117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</row>
    <row r="40" spans="1:110" ht="22.5" customHeight="1" x14ac:dyDescent="0.25">
      <c r="A40" s="127"/>
      <c r="B40" s="199" t="s">
        <v>124</v>
      </c>
      <c r="C40" s="127"/>
      <c r="D40" s="127"/>
      <c r="E40" s="127"/>
      <c r="F40" s="134"/>
      <c r="G40" s="106"/>
      <c r="H40" s="106"/>
      <c r="I40" s="134"/>
      <c r="K40" s="70"/>
      <c r="L40" s="6"/>
      <c r="M40" s="6"/>
      <c r="N40" s="134"/>
      <c r="O40" s="134"/>
      <c r="P40" s="134"/>
      <c r="Q40" s="134"/>
      <c r="R40" s="134"/>
      <c r="S40" s="134"/>
      <c r="T40" s="134"/>
      <c r="U40" s="134"/>
      <c r="V40" s="134"/>
      <c r="W40" s="5"/>
      <c r="X40" s="5"/>
      <c r="Y40" s="5"/>
      <c r="Z40" s="134"/>
      <c r="AA40" s="54"/>
      <c r="AB40" s="155"/>
      <c r="AC40" s="155"/>
      <c r="AD40" s="155"/>
      <c r="AE40" s="155"/>
      <c r="AF40" s="155"/>
      <c r="AG40" s="155"/>
      <c r="AH40" s="155"/>
      <c r="AI40" s="155"/>
      <c r="AJ40" s="156"/>
      <c r="AK40" s="156"/>
      <c r="AL40" s="156"/>
      <c r="AM40" s="155"/>
      <c r="AN40" s="156"/>
      <c r="AO40" s="155"/>
      <c r="AP40" s="155"/>
      <c r="AQ40" s="155"/>
      <c r="AR40" s="155"/>
      <c r="AS40" s="155"/>
      <c r="AT40" s="156"/>
      <c r="AU40" s="156"/>
      <c r="AV40" s="156"/>
      <c r="AW40" s="155"/>
      <c r="AX40" s="155"/>
      <c r="AY40" s="155"/>
      <c r="AZ40" s="155"/>
      <c r="BA40" s="155"/>
      <c r="BB40" s="155"/>
      <c r="BC40" s="155"/>
      <c r="BD40" s="155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</row>
    <row r="41" spans="1:110" ht="22.5" customHeight="1" x14ac:dyDescent="0.25">
      <c r="A41" s="127"/>
      <c r="B41" s="203" t="s">
        <v>125</v>
      </c>
      <c r="C41" s="127"/>
      <c r="D41" s="127"/>
      <c r="E41" s="127"/>
      <c r="F41" s="134"/>
      <c r="G41" s="106"/>
      <c r="H41" s="106"/>
      <c r="I41" s="134"/>
      <c r="K41" s="70"/>
      <c r="L41" s="6"/>
      <c r="M41" s="6"/>
      <c r="N41" s="134"/>
      <c r="O41" s="134"/>
      <c r="P41" s="134"/>
      <c r="Q41" s="134"/>
      <c r="R41" s="134"/>
      <c r="S41" s="134"/>
      <c r="T41" s="134"/>
      <c r="U41" s="134"/>
      <c r="V41" s="134"/>
      <c r="W41" s="5"/>
      <c r="X41" s="5"/>
      <c r="Y41" s="5"/>
      <c r="Z41" s="134"/>
      <c r="AA41" s="6"/>
      <c r="AB41" s="134"/>
      <c r="AC41" s="134"/>
      <c r="AD41" s="134"/>
      <c r="AE41" s="134"/>
      <c r="AF41" s="134"/>
      <c r="AG41" s="134"/>
      <c r="AH41" s="134"/>
      <c r="AI41" s="134"/>
      <c r="AM41" s="134"/>
      <c r="AO41" s="134"/>
      <c r="AP41" s="134"/>
      <c r="AQ41" s="134"/>
      <c r="AR41" s="134"/>
      <c r="AS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</row>
    <row r="42" spans="1:110" ht="18" customHeight="1" x14ac:dyDescent="0.25">
      <c r="A42" s="127"/>
      <c r="B42" s="127"/>
      <c r="C42" s="127"/>
      <c r="D42" s="127"/>
      <c r="E42" s="127"/>
      <c r="F42" s="134"/>
      <c r="G42" s="106"/>
      <c r="H42" s="106"/>
      <c r="I42" s="134"/>
      <c r="K42" s="70"/>
      <c r="L42" s="6"/>
      <c r="M42" s="6"/>
      <c r="N42" s="134"/>
      <c r="O42" s="134"/>
      <c r="P42" s="134"/>
      <c r="Q42" s="134"/>
      <c r="R42" s="134"/>
      <c r="S42" s="134"/>
      <c r="T42" s="134"/>
      <c r="U42" s="134"/>
      <c r="V42" s="134"/>
      <c r="W42" s="5"/>
      <c r="X42" s="5"/>
      <c r="Y42" s="5"/>
      <c r="Z42" s="134"/>
      <c r="AA42" s="6"/>
      <c r="AB42" s="134"/>
      <c r="AC42" s="134"/>
      <c r="AD42" s="134"/>
      <c r="AE42" s="134"/>
      <c r="AF42" s="134"/>
      <c r="AG42" s="134"/>
      <c r="AH42" s="134"/>
      <c r="AI42" s="134"/>
      <c r="AM42" s="134"/>
      <c r="AO42" s="134"/>
      <c r="AP42" s="134"/>
      <c r="AQ42" s="134"/>
      <c r="AR42" s="134"/>
      <c r="AS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</row>
    <row r="43" spans="1:110" ht="18" customHeight="1" x14ac:dyDescent="0.25">
      <c r="A43" s="127"/>
      <c r="B43" s="127"/>
      <c r="C43" s="127"/>
      <c r="D43" s="127"/>
      <c r="E43" s="127"/>
      <c r="F43" s="134"/>
      <c r="G43" s="106"/>
      <c r="H43" s="106"/>
      <c r="I43" s="134"/>
      <c r="K43" s="70"/>
      <c r="L43" s="6"/>
      <c r="M43" s="6"/>
      <c r="N43" s="134"/>
      <c r="O43" s="134"/>
      <c r="P43" s="134"/>
      <c r="Q43" s="134"/>
      <c r="R43" s="134"/>
      <c r="S43" s="134"/>
      <c r="T43" s="134"/>
      <c r="U43" s="134"/>
      <c r="V43" s="134"/>
      <c r="W43" s="5"/>
      <c r="X43" s="5"/>
      <c r="Y43" s="5"/>
      <c r="Z43" s="134"/>
      <c r="AA43" s="6"/>
      <c r="AB43" s="134"/>
      <c r="AC43" s="134"/>
      <c r="AD43" s="134"/>
      <c r="AE43" s="134"/>
      <c r="AF43" s="134"/>
      <c r="AG43" s="134"/>
      <c r="AH43" s="134"/>
      <c r="AI43" s="134"/>
      <c r="AM43" s="134"/>
      <c r="AO43" s="134"/>
      <c r="AP43" s="134"/>
      <c r="AQ43" s="134"/>
      <c r="AR43" s="134"/>
      <c r="AS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</row>
    <row r="44" spans="1:110" ht="18" customHeight="1" x14ac:dyDescent="0.25">
      <c r="A44" s="127"/>
      <c r="B44" s="127"/>
      <c r="C44" s="127"/>
      <c r="D44" s="127"/>
      <c r="E44" s="127"/>
      <c r="F44" s="134"/>
      <c r="G44" s="106"/>
      <c r="H44" s="106"/>
      <c r="I44" s="134"/>
      <c r="K44" s="70"/>
      <c r="L44" s="6"/>
      <c r="M44" s="6"/>
      <c r="N44" s="134"/>
      <c r="O44" s="134"/>
      <c r="P44" s="134"/>
      <c r="Q44" s="134"/>
      <c r="R44" s="134"/>
      <c r="S44" s="134"/>
      <c r="T44" s="134"/>
      <c r="U44" s="134"/>
      <c r="V44" s="134"/>
      <c r="W44" s="5"/>
      <c r="X44" s="5"/>
      <c r="Y44" s="5"/>
      <c r="Z44" s="134"/>
      <c r="AA44" s="6"/>
      <c r="AB44" s="134"/>
      <c r="AC44" s="134"/>
      <c r="AD44" s="134"/>
      <c r="AE44" s="134"/>
      <c r="AF44" s="134"/>
      <c r="AG44" s="134"/>
      <c r="AH44" s="134"/>
      <c r="AI44" s="134"/>
      <c r="AM44" s="134"/>
      <c r="AO44" s="134"/>
      <c r="AP44" s="134"/>
      <c r="AQ44" s="134"/>
      <c r="AR44" s="134"/>
      <c r="AS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</row>
    <row r="45" spans="1:110" ht="18" customHeight="1" x14ac:dyDescent="0.25">
      <c r="A45" s="127"/>
      <c r="B45" s="127"/>
      <c r="C45" s="127"/>
      <c r="D45" s="127"/>
      <c r="E45" s="127"/>
      <c r="F45" s="134"/>
      <c r="G45" s="106"/>
      <c r="H45" s="106"/>
      <c r="I45" s="134"/>
      <c r="K45" s="70"/>
      <c r="L45" s="6"/>
      <c r="M45" s="6"/>
      <c r="N45" s="134"/>
      <c r="O45" s="134"/>
      <c r="P45" s="134"/>
      <c r="Q45" s="134"/>
      <c r="R45" s="134"/>
      <c r="S45" s="134"/>
      <c r="T45" s="134"/>
      <c r="U45" s="134"/>
      <c r="V45" s="134"/>
      <c r="W45" s="5"/>
      <c r="X45" s="5"/>
      <c r="Y45" s="5"/>
      <c r="Z45" s="134"/>
      <c r="AA45" s="6"/>
      <c r="AB45" s="134"/>
      <c r="AC45" s="134"/>
      <c r="AD45" s="134"/>
      <c r="AE45" s="134"/>
      <c r="AF45" s="134"/>
      <c r="AG45" s="134"/>
      <c r="AH45" s="134"/>
      <c r="AI45" s="134"/>
      <c r="AM45" s="134"/>
      <c r="AO45" s="134"/>
      <c r="AP45" s="134"/>
      <c r="AQ45" s="134"/>
      <c r="AR45" s="134"/>
      <c r="AS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</row>
    <row r="46" spans="1:110" ht="18" customHeight="1" x14ac:dyDescent="0.25">
      <c r="A46" s="127"/>
      <c r="B46" s="127"/>
      <c r="C46" s="127"/>
      <c r="D46" s="127"/>
      <c r="E46" s="127"/>
      <c r="F46" s="134"/>
      <c r="G46" s="106"/>
      <c r="H46" s="106"/>
      <c r="I46" s="134"/>
      <c r="K46" s="70"/>
      <c r="L46" s="6"/>
      <c r="M46" s="6"/>
      <c r="N46" s="134"/>
      <c r="O46" s="134"/>
      <c r="P46" s="134"/>
      <c r="Q46" s="134"/>
      <c r="R46" s="134"/>
      <c r="S46" s="134"/>
      <c r="T46" s="134"/>
      <c r="U46" s="134"/>
      <c r="V46" s="134"/>
      <c r="W46" s="5"/>
      <c r="X46" s="5"/>
      <c r="Y46" s="5"/>
      <c r="Z46" s="134"/>
      <c r="AA46" s="6"/>
      <c r="AB46" s="134"/>
      <c r="AC46" s="134"/>
      <c r="AD46" s="134"/>
      <c r="AE46" s="134"/>
      <c r="AF46" s="134"/>
      <c r="AG46" s="134"/>
      <c r="AH46" s="134"/>
      <c r="AI46" s="134"/>
      <c r="AM46" s="134"/>
      <c r="AO46" s="134"/>
      <c r="AP46" s="134"/>
      <c r="AQ46" s="134"/>
      <c r="AR46" s="134"/>
      <c r="AS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</row>
    <row r="47" spans="1:110" ht="18" customHeight="1" x14ac:dyDescent="0.25">
      <c r="A47" s="127"/>
      <c r="B47" s="127"/>
      <c r="C47" s="127"/>
      <c r="D47" s="127"/>
      <c r="E47" s="127"/>
      <c r="F47" s="134"/>
      <c r="G47" s="106"/>
      <c r="H47" s="106"/>
      <c r="I47" s="134"/>
      <c r="K47" s="70"/>
      <c r="L47" s="6"/>
      <c r="M47" s="6"/>
      <c r="N47" s="134"/>
      <c r="O47" s="134"/>
      <c r="P47" s="134"/>
      <c r="Q47" s="134"/>
      <c r="R47" s="134"/>
      <c r="S47" s="134"/>
      <c r="T47" s="134"/>
      <c r="U47" s="134"/>
      <c r="V47" s="134"/>
      <c r="W47" s="5"/>
      <c r="X47" s="5"/>
      <c r="Y47" s="5"/>
      <c r="Z47" s="134"/>
      <c r="AA47" s="6"/>
      <c r="AB47" s="134"/>
      <c r="AC47" s="134"/>
      <c r="AD47" s="134"/>
      <c r="AE47" s="134"/>
      <c r="AF47" s="134"/>
      <c r="AG47" s="134"/>
      <c r="AH47" s="134"/>
      <c r="AI47" s="134"/>
      <c r="AM47" s="134"/>
      <c r="AO47" s="134"/>
      <c r="AP47" s="134"/>
      <c r="AQ47" s="134"/>
      <c r="AR47" s="134"/>
      <c r="AS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</row>
    <row r="48" spans="1:110" ht="18" customHeight="1" x14ac:dyDescent="0.25">
      <c r="A48" s="127"/>
      <c r="B48" s="127"/>
      <c r="C48" s="127"/>
      <c r="D48" s="127"/>
      <c r="E48" s="127"/>
      <c r="F48" s="134"/>
      <c r="G48" s="106"/>
      <c r="H48" s="106"/>
      <c r="I48" s="134"/>
      <c r="K48" s="70"/>
      <c r="L48" s="6"/>
      <c r="M48" s="6"/>
      <c r="N48" s="134"/>
      <c r="O48" s="134"/>
      <c r="P48" s="134"/>
      <c r="Q48" s="134"/>
      <c r="R48" s="134"/>
      <c r="S48" s="134"/>
      <c r="T48" s="134"/>
      <c r="U48" s="134"/>
      <c r="V48" s="134"/>
      <c r="W48" s="5"/>
      <c r="X48" s="5"/>
      <c r="Y48" s="5"/>
      <c r="Z48" s="134"/>
      <c r="AA48" s="6"/>
      <c r="AB48" s="134"/>
      <c r="AC48" s="134"/>
      <c r="AD48" s="134"/>
      <c r="AE48" s="134"/>
      <c r="AF48" s="134"/>
      <c r="AG48" s="134"/>
      <c r="AH48" s="134"/>
      <c r="AI48" s="134"/>
      <c r="AM48" s="134"/>
      <c r="AO48" s="134"/>
      <c r="AP48" s="134"/>
      <c r="AQ48" s="134"/>
      <c r="AR48" s="134"/>
      <c r="AS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</row>
    <row r="49" spans="1:71" ht="18" customHeight="1" x14ac:dyDescent="0.25">
      <c r="A49" s="127"/>
      <c r="B49" s="127"/>
      <c r="C49" s="127"/>
      <c r="D49" s="127"/>
      <c r="E49" s="127"/>
      <c r="F49" s="134"/>
      <c r="G49" s="106"/>
      <c r="H49" s="106"/>
      <c r="I49" s="134"/>
      <c r="K49" s="70"/>
      <c r="L49" s="6"/>
      <c r="M49" s="6"/>
      <c r="N49" s="134"/>
      <c r="O49" s="134"/>
      <c r="P49" s="134"/>
      <c r="Q49" s="134"/>
      <c r="R49" s="134"/>
      <c r="S49" s="134"/>
      <c r="T49" s="134"/>
      <c r="U49" s="134"/>
      <c r="V49" s="134"/>
      <c r="W49" s="5"/>
      <c r="X49" s="5"/>
      <c r="Y49" s="5"/>
      <c r="Z49" s="134"/>
      <c r="AA49" s="6"/>
      <c r="AB49" s="134"/>
      <c r="AC49" s="134"/>
      <c r="AD49" s="134"/>
      <c r="AE49" s="134"/>
      <c r="AF49" s="134"/>
      <c r="AG49" s="134"/>
      <c r="AH49" s="134"/>
      <c r="AI49" s="134"/>
      <c r="AM49" s="134"/>
      <c r="AO49" s="134"/>
      <c r="AP49" s="134"/>
      <c r="AQ49" s="134"/>
      <c r="AR49" s="134"/>
      <c r="AS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</row>
    <row r="50" spans="1:71" ht="18" customHeight="1" x14ac:dyDescent="0.25">
      <c r="A50" s="127"/>
      <c r="B50" s="127"/>
      <c r="C50" s="127"/>
      <c r="D50" s="127"/>
      <c r="E50" s="127"/>
      <c r="F50" s="134"/>
      <c r="G50" s="106"/>
      <c r="H50" s="106"/>
      <c r="I50" s="134"/>
      <c r="K50" s="70"/>
      <c r="L50" s="6"/>
      <c r="M50" s="6"/>
      <c r="N50" s="134"/>
      <c r="O50" s="134"/>
      <c r="P50" s="134"/>
      <c r="Q50" s="134"/>
      <c r="R50" s="134"/>
      <c r="S50" s="134"/>
      <c r="T50" s="134"/>
      <c r="U50" s="134"/>
      <c r="V50" s="134"/>
      <c r="W50" s="5"/>
      <c r="X50" s="5"/>
      <c r="Y50" s="5"/>
      <c r="Z50" s="134"/>
      <c r="AA50" s="6"/>
      <c r="AB50" s="134"/>
      <c r="AC50" s="134"/>
      <c r="AD50" s="134"/>
      <c r="AE50" s="134"/>
      <c r="AF50" s="134"/>
      <c r="AG50" s="134"/>
      <c r="AH50" s="134"/>
      <c r="AI50" s="134"/>
      <c r="AM50" s="134"/>
      <c r="AO50" s="134"/>
      <c r="AP50" s="134"/>
      <c r="AQ50" s="134"/>
      <c r="AR50" s="134"/>
      <c r="AS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</row>
    <row r="51" spans="1:71" ht="18" customHeight="1" x14ac:dyDescent="0.25">
      <c r="A51" s="127"/>
      <c r="B51" s="127"/>
      <c r="C51" s="127"/>
      <c r="D51" s="127"/>
      <c r="E51" s="127"/>
      <c r="F51" s="134"/>
      <c r="G51" s="106"/>
      <c r="H51" s="106"/>
      <c r="I51" s="134"/>
      <c r="K51" s="70"/>
      <c r="L51" s="6"/>
      <c r="M51" s="6"/>
      <c r="N51" s="134"/>
      <c r="O51" s="134"/>
      <c r="P51" s="134"/>
      <c r="Q51" s="134"/>
      <c r="R51" s="134"/>
      <c r="S51" s="134"/>
      <c r="T51" s="134"/>
      <c r="U51" s="134"/>
      <c r="V51" s="134"/>
      <c r="W51" s="5"/>
      <c r="X51" s="5"/>
      <c r="Y51" s="5"/>
      <c r="Z51" s="134"/>
      <c r="AA51" s="6"/>
      <c r="AB51" s="134"/>
      <c r="AC51" s="134"/>
      <c r="AD51" s="134"/>
      <c r="AE51" s="134"/>
      <c r="AF51" s="134"/>
      <c r="AG51" s="134"/>
      <c r="AH51" s="134"/>
      <c r="AI51" s="134"/>
      <c r="AM51" s="134"/>
      <c r="AO51" s="134"/>
      <c r="AP51" s="134"/>
      <c r="AQ51" s="134"/>
      <c r="AR51" s="134"/>
      <c r="AS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</row>
    <row r="52" spans="1:71" ht="18" customHeight="1" x14ac:dyDescent="0.25">
      <c r="A52" s="127"/>
      <c r="B52" s="127"/>
      <c r="C52" s="127"/>
      <c r="D52" s="127"/>
      <c r="E52" s="127"/>
      <c r="F52" s="134"/>
      <c r="G52" s="106"/>
      <c r="H52" s="106"/>
      <c r="I52" s="134"/>
      <c r="K52" s="70"/>
      <c r="L52" s="6"/>
      <c r="M52" s="6"/>
      <c r="N52" s="134"/>
      <c r="O52" s="134"/>
      <c r="P52" s="134"/>
      <c r="Q52" s="134"/>
      <c r="R52" s="134"/>
      <c r="S52" s="134"/>
      <c r="T52" s="134"/>
      <c r="U52" s="134"/>
      <c r="V52" s="134"/>
      <c r="W52" s="5"/>
      <c r="X52" s="5"/>
      <c r="Y52" s="5"/>
      <c r="Z52" s="134"/>
      <c r="AA52" s="6"/>
      <c r="AB52" s="134"/>
      <c r="AC52" s="134"/>
      <c r="AD52" s="134"/>
      <c r="AE52" s="134"/>
      <c r="AF52" s="134"/>
      <c r="AG52" s="134"/>
      <c r="AH52" s="134"/>
      <c r="AI52" s="134"/>
      <c r="AM52" s="134"/>
      <c r="AO52" s="134"/>
      <c r="AP52" s="134"/>
      <c r="AQ52" s="134"/>
      <c r="AR52" s="134"/>
      <c r="AS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</row>
    <row r="53" spans="1:71" ht="18" customHeight="1" x14ac:dyDescent="0.25">
      <c r="A53" s="127"/>
      <c r="B53" s="127"/>
      <c r="C53" s="127"/>
      <c r="D53" s="127"/>
      <c r="E53" s="127"/>
      <c r="F53" s="134"/>
      <c r="G53" s="106"/>
      <c r="H53" s="106"/>
      <c r="I53" s="134"/>
      <c r="K53" s="70"/>
      <c r="L53" s="6"/>
      <c r="M53" s="6"/>
      <c r="N53" s="134"/>
      <c r="O53" s="134"/>
      <c r="P53" s="134"/>
      <c r="Q53" s="134"/>
      <c r="R53" s="134"/>
      <c r="S53" s="134"/>
      <c r="T53" s="134"/>
      <c r="U53" s="134"/>
      <c r="V53" s="134"/>
      <c r="W53" s="5"/>
      <c r="X53" s="5"/>
      <c r="Y53" s="5"/>
      <c r="Z53" s="134"/>
      <c r="AA53" s="6"/>
      <c r="AB53" s="134"/>
      <c r="AC53" s="134"/>
      <c r="AD53" s="134"/>
      <c r="AE53" s="134"/>
      <c r="AF53" s="134"/>
      <c r="AG53" s="134"/>
      <c r="AH53" s="134"/>
      <c r="AI53" s="134"/>
      <c r="AM53" s="134"/>
      <c r="AO53" s="134"/>
      <c r="AP53" s="134"/>
      <c r="AQ53" s="134"/>
      <c r="AR53" s="134"/>
      <c r="AS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</row>
    <row r="54" spans="1:71" ht="18" customHeight="1" x14ac:dyDescent="0.25">
      <c r="A54" s="127"/>
      <c r="B54" s="127"/>
      <c r="C54" s="127"/>
      <c r="D54" s="127"/>
      <c r="E54" s="127"/>
      <c r="F54" s="134"/>
      <c r="G54" s="106"/>
      <c r="H54" s="106"/>
      <c r="I54" s="134"/>
      <c r="K54" s="70"/>
      <c r="L54" s="6"/>
      <c r="M54" s="6"/>
      <c r="N54" s="134"/>
      <c r="O54" s="134"/>
      <c r="P54" s="134"/>
      <c r="Q54" s="134"/>
      <c r="R54" s="134"/>
      <c r="S54" s="134"/>
      <c r="T54" s="134"/>
      <c r="U54" s="134"/>
      <c r="V54" s="134"/>
      <c r="W54" s="5"/>
      <c r="X54" s="5"/>
      <c r="Y54" s="5"/>
      <c r="Z54" s="134"/>
      <c r="AA54" s="6"/>
      <c r="AB54" s="134"/>
      <c r="AC54" s="134"/>
      <c r="AD54" s="134"/>
      <c r="AE54" s="134"/>
      <c r="AF54" s="134"/>
      <c r="AG54" s="134"/>
      <c r="AH54" s="134"/>
      <c r="AI54" s="134"/>
      <c r="AM54" s="134"/>
      <c r="AO54" s="134"/>
      <c r="AP54" s="134"/>
      <c r="AQ54" s="134"/>
      <c r="AR54" s="134"/>
      <c r="AS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</row>
    <row r="55" spans="1:71" ht="18" customHeight="1" x14ac:dyDescent="0.25">
      <c r="A55" s="134"/>
      <c r="B55" s="134"/>
      <c r="C55" s="134"/>
      <c r="D55" s="134"/>
      <c r="E55" s="134"/>
      <c r="F55" s="134"/>
      <c r="G55" s="106"/>
      <c r="H55" s="106"/>
      <c r="I55" s="134"/>
      <c r="K55" s="70"/>
      <c r="L55" s="6"/>
      <c r="M55" s="6"/>
      <c r="N55" s="134"/>
      <c r="O55" s="134"/>
      <c r="P55" s="134"/>
      <c r="Q55" s="134"/>
      <c r="R55" s="134"/>
      <c r="S55" s="134"/>
      <c r="T55" s="134"/>
      <c r="U55" s="134"/>
      <c r="V55" s="134"/>
      <c r="W55" s="5"/>
      <c r="X55" s="5"/>
      <c r="Y55" s="5"/>
      <c r="Z55" s="134"/>
      <c r="AA55" s="6"/>
      <c r="AB55" s="134"/>
      <c r="AC55" s="134"/>
      <c r="AD55" s="134"/>
      <c r="AE55" s="134"/>
      <c r="AF55" s="134"/>
      <c r="AG55" s="134"/>
      <c r="AH55" s="134"/>
      <c r="AI55" s="134"/>
      <c r="AM55" s="134"/>
      <c r="AO55" s="134"/>
      <c r="AP55" s="134"/>
      <c r="AQ55" s="134"/>
      <c r="AR55" s="134"/>
      <c r="AS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</row>
    <row r="56" spans="1:71" ht="18" customHeight="1" x14ac:dyDescent="0.25">
      <c r="A56" s="134"/>
      <c r="B56" s="134"/>
      <c r="C56" s="134"/>
      <c r="D56" s="134"/>
      <c r="E56" s="134"/>
      <c r="F56" s="134"/>
      <c r="G56" s="106"/>
      <c r="H56" s="106"/>
      <c r="I56" s="134"/>
      <c r="K56" s="70"/>
      <c r="L56" s="6"/>
      <c r="M56" s="6"/>
      <c r="N56" s="134"/>
      <c r="O56" s="134"/>
      <c r="P56" s="134"/>
      <c r="Q56" s="134"/>
      <c r="R56" s="134"/>
      <c r="S56" s="134"/>
      <c r="T56" s="134"/>
      <c r="U56" s="134"/>
      <c r="V56" s="134"/>
      <c r="W56" s="5"/>
      <c r="X56" s="5"/>
      <c r="Y56" s="5"/>
      <c r="Z56" s="134"/>
      <c r="AA56" s="6"/>
      <c r="AB56" s="134"/>
      <c r="AC56" s="134"/>
      <c r="AD56" s="134"/>
      <c r="AE56" s="134"/>
      <c r="AF56" s="134"/>
      <c r="AG56" s="134"/>
      <c r="AH56" s="134"/>
      <c r="AI56" s="134"/>
      <c r="AM56" s="134"/>
      <c r="AO56" s="134"/>
      <c r="AP56" s="134"/>
      <c r="AQ56" s="134"/>
      <c r="AR56" s="134"/>
      <c r="AS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</row>
    <row r="57" spans="1:71" ht="18" customHeight="1" x14ac:dyDescent="0.25">
      <c r="A57" s="134"/>
      <c r="B57" s="134"/>
      <c r="C57" s="134"/>
      <c r="D57" s="134"/>
      <c r="E57" s="134"/>
      <c r="F57" s="134"/>
      <c r="G57" s="106"/>
      <c r="H57" s="106"/>
      <c r="I57" s="134"/>
      <c r="K57" s="70"/>
      <c r="L57" s="6"/>
      <c r="M57" s="6"/>
      <c r="N57" s="134"/>
      <c r="O57" s="134"/>
      <c r="P57" s="134"/>
      <c r="Q57" s="134"/>
      <c r="R57" s="134"/>
      <c r="S57" s="134"/>
      <c r="T57" s="134"/>
      <c r="U57" s="134"/>
      <c r="V57" s="134"/>
      <c r="W57" s="5"/>
      <c r="X57" s="5"/>
      <c r="Y57" s="5"/>
      <c r="Z57" s="134"/>
      <c r="AA57" s="6"/>
      <c r="AB57" s="134"/>
      <c r="AC57" s="134"/>
      <c r="AD57" s="134"/>
      <c r="AE57" s="134"/>
      <c r="AF57" s="134"/>
      <c r="AG57" s="134"/>
      <c r="AH57" s="134"/>
      <c r="AI57" s="134"/>
      <c r="AM57" s="134"/>
      <c r="AO57" s="134"/>
      <c r="AP57" s="134"/>
      <c r="AQ57" s="134"/>
      <c r="AR57" s="134"/>
      <c r="AS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</row>
    <row r="58" spans="1:71" ht="18" customHeight="1" x14ac:dyDescent="0.25">
      <c r="A58" s="134"/>
      <c r="B58" s="134"/>
      <c r="C58" s="134"/>
      <c r="D58" s="134"/>
      <c r="E58" s="134"/>
      <c r="F58" s="134"/>
      <c r="G58" s="106"/>
      <c r="H58" s="106"/>
      <c r="I58" s="134"/>
      <c r="K58" s="70"/>
      <c r="L58" s="6"/>
      <c r="M58" s="6"/>
      <c r="N58" s="134"/>
      <c r="O58" s="134"/>
      <c r="P58" s="134"/>
      <c r="Q58" s="134"/>
      <c r="R58" s="134"/>
      <c r="S58" s="134"/>
      <c r="T58" s="134"/>
      <c r="U58" s="134"/>
      <c r="V58" s="134"/>
      <c r="W58" s="5"/>
      <c r="X58" s="5"/>
      <c r="Y58" s="5"/>
      <c r="Z58" s="134"/>
      <c r="AA58" s="6"/>
      <c r="AB58" s="134"/>
      <c r="AC58" s="134"/>
      <c r="AD58" s="134"/>
      <c r="AE58" s="134"/>
      <c r="AF58" s="134"/>
      <c r="AG58" s="134"/>
      <c r="AH58" s="134"/>
      <c r="AI58" s="134"/>
      <c r="AM58" s="134"/>
      <c r="AO58" s="134"/>
      <c r="AP58" s="134"/>
      <c r="AQ58" s="134"/>
      <c r="AR58" s="134"/>
      <c r="AS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</row>
    <row r="59" spans="1:71" ht="18" customHeight="1" x14ac:dyDescent="0.25"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</row>
    <row r="60" spans="1:71" ht="18" customHeight="1" x14ac:dyDescent="0.25"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</row>
    <row r="61" spans="1:71" ht="18" customHeight="1" x14ac:dyDescent="0.25"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</row>
    <row r="62" spans="1:71" x14ac:dyDescent="0.25"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</row>
    <row r="63" spans="1:71" x14ac:dyDescent="0.25"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</row>
    <row r="64" spans="1:71" x14ac:dyDescent="0.25"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</row>
    <row r="65" spans="59:71" x14ac:dyDescent="0.25"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</row>
    <row r="66" spans="59:71" x14ac:dyDescent="0.25">
      <c r="BG66" s="134"/>
      <c r="BH66" s="134"/>
      <c r="BI66" s="134"/>
      <c r="BJ66" s="134"/>
      <c r="BK66" s="134"/>
      <c r="BL66" s="134"/>
      <c r="BM66" s="134"/>
      <c r="BN66" s="134"/>
      <c r="BO66" s="134"/>
      <c r="BP66" s="134"/>
      <c r="BQ66" s="134"/>
      <c r="BR66" s="134"/>
      <c r="BS66" s="134"/>
    </row>
    <row r="67" spans="59:71" x14ac:dyDescent="0.25">
      <c r="BG67" s="134"/>
      <c r="BH67" s="134"/>
      <c r="BI67" s="134"/>
      <c r="BJ67" s="134"/>
      <c r="BK67" s="134"/>
      <c r="BL67" s="134"/>
      <c r="BM67" s="134"/>
      <c r="BN67" s="134"/>
      <c r="BO67" s="134"/>
      <c r="BP67" s="134"/>
      <c r="BQ67" s="134"/>
      <c r="BR67" s="134"/>
      <c r="BS67" s="134"/>
    </row>
    <row r="68" spans="59:71" x14ac:dyDescent="0.25">
      <c r="BG68" s="134"/>
      <c r="BH68" s="134"/>
      <c r="BI68" s="134"/>
      <c r="BJ68" s="134"/>
      <c r="BK68" s="134"/>
      <c r="BL68" s="134"/>
      <c r="BM68" s="134"/>
      <c r="BN68" s="134"/>
      <c r="BO68" s="134"/>
      <c r="BP68" s="134"/>
      <c r="BQ68" s="134"/>
      <c r="BR68" s="134"/>
      <c r="BS68" s="134"/>
    </row>
    <row r="69" spans="59:71" x14ac:dyDescent="0.25">
      <c r="BG69" s="134"/>
      <c r="BH69" s="134"/>
      <c r="BI69" s="134"/>
      <c r="BJ69" s="134"/>
      <c r="BK69" s="134"/>
      <c r="BL69" s="134"/>
      <c r="BM69" s="134"/>
      <c r="BN69" s="134"/>
      <c r="BO69" s="134"/>
      <c r="BP69" s="134"/>
      <c r="BQ69" s="134"/>
      <c r="BR69" s="134"/>
      <c r="BS69" s="134"/>
    </row>
    <row r="70" spans="59:71" x14ac:dyDescent="0.25">
      <c r="BG70" s="134"/>
      <c r="BH70" s="134"/>
      <c r="BI70" s="134"/>
      <c r="BJ70" s="134"/>
      <c r="BK70" s="134"/>
      <c r="BL70" s="134"/>
      <c r="BM70" s="134"/>
      <c r="BN70" s="134"/>
      <c r="BO70" s="134"/>
      <c r="BP70" s="134"/>
      <c r="BQ70" s="134"/>
      <c r="BR70" s="134"/>
      <c r="BS70" s="134"/>
    </row>
    <row r="71" spans="59:71" x14ac:dyDescent="0.25"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</row>
    <row r="72" spans="59:71" x14ac:dyDescent="0.25">
      <c r="BG72" s="134"/>
      <c r="BH72" s="134"/>
      <c r="BI72" s="134"/>
      <c r="BJ72" s="134"/>
      <c r="BK72" s="134"/>
      <c r="BL72" s="134"/>
      <c r="BM72" s="134"/>
      <c r="BN72" s="134"/>
      <c r="BO72" s="134"/>
      <c r="BP72" s="134"/>
      <c r="BQ72" s="134"/>
      <c r="BR72" s="134"/>
      <c r="BS72" s="134"/>
    </row>
    <row r="73" spans="59:71" x14ac:dyDescent="0.25">
      <c r="BG73" s="134"/>
      <c r="BH73" s="134"/>
      <c r="BI73" s="134"/>
      <c r="BJ73" s="134"/>
      <c r="BK73" s="134"/>
      <c r="BL73" s="134"/>
      <c r="BM73" s="134"/>
      <c r="BN73" s="134"/>
      <c r="BO73" s="134"/>
      <c r="BP73" s="134"/>
      <c r="BQ73" s="134"/>
      <c r="BR73" s="134"/>
      <c r="BS73" s="134"/>
    </row>
  </sheetData>
  <sheetProtection password="E39D" sheet="1" objects="1" scenarios="1"/>
  <mergeCells count="34">
    <mergeCell ref="B2:D2"/>
    <mergeCell ref="C3:D3"/>
    <mergeCell ref="B4:D4"/>
    <mergeCell ref="L4:M4"/>
    <mergeCell ref="N4:O4"/>
    <mergeCell ref="I6:I11"/>
    <mergeCell ref="R4:S4"/>
    <mergeCell ref="U4:V4"/>
    <mergeCell ref="AB4:AF4"/>
    <mergeCell ref="AG4:AI4"/>
    <mergeCell ref="P4:Q4"/>
    <mergeCell ref="BK4:BL4"/>
    <mergeCell ref="BM4:BN4"/>
    <mergeCell ref="BO4:BP4"/>
    <mergeCell ref="BQ4:BR4"/>
    <mergeCell ref="AG5:AI5"/>
    <mergeCell ref="AP4:AS4"/>
    <mergeCell ref="BI4:BJ4"/>
    <mergeCell ref="L37:M37"/>
    <mergeCell ref="N37:O37"/>
    <mergeCell ref="P37:Q37"/>
    <mergeCell ref="R37:S37"/>
    <mergeCell ref="U37:V37"/>
    <mergeCell ref="BO13:BP13"/>
    <mergeCell ref="B14:D15"/>
    <mergeCell ref="I18:I23"/>
    <mergeCell ref="I24:I29"/>
    <mergeCell ref="I30:I35"/>
    <mergeCell ref="I12:I17"/>
    <mergeCell ref="AG12:AI12"/>
    <mergeCell ref="AP12:AQ12"/>
    <mergeCell ref="AG13:AI13"/>
    <mergeCell ref="BK13:BL13"/>
    <mergeCell ref="BM13:BN13"/>
  </mergeCells>
  <conditionalFormatting sqref="G6:G3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6:BF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G6:G35 BF6:BF11">
      <formula1>$B$29:$B$31</formula1>
    </dataValidation>
  </dataValidations>
  <hyperlinks>
    <hyperlink ref="AA33" r:id="rId1"/>
    <hyperlink ref="B40" r:id="rId2"/>
    <hyperlink ref="B41" r:id="rId3"/>
  </hyperlinks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00"/>
  <sheetViews>
    <sheetView workbookViewId="0"/>
  </sheetViews>
  <sheetFormatPr defaultRowHeight="15" x14ac:dyDescent="0.25"/>
  <sheetData>
    <row r="1000" spans="1:1" x14ac:dyDescent="0.25">
      <c r="A1000" s="204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Coletivo</vt:lpstr>
      <vt:lpstr>Individual</vt:lpstr>
      <vt:lpstr>,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motricidade online</dc:creator>
  <cp:lastModifiedBy>adminpc</cp:lastModifiedBy>
  <dcterms:created xsi:type="dcterms:W3CDTF">2014-01-24T14:55:37Z</dcterms:created>
  <dcterms:modified xsi:type="dcterms:W3CDTF">2018-11-09T15:25:06Z</dcterms:modified>
</cp:coreProperties>
</file>